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30" windowWidth="14400" windowHeight="8955" activeTab="0"/>
  </bookViews>
  <sheets>
    <sheet name="Čerpanie" sheetId="1" r:id="rId1"/>
    <sheet name="graf MP" sheetId="2" r:id="rId2"/>
    <sheet name="graf TaS" sheetId="3" r:id="rId3"/>
    <sheet name="hárok" sheetId="4" r:id="rId4"/>
  </sheets>
  <definedNames>
    <definedName name="_xlnm.Print_Area" localSheetId="0">'Čerpanie'!$A$3:$I$44</definedName>
    <definedName name="_xlnm.Print_Area" localSheetId="3">'hárok'!$F$10:$K$53</definedName>
  </definedNames>
  <calcPr fullCalcOnLoad="1"/>
</workbook>
</file>

<file path=xl/sharedStrings.xml><?xml version="1.0" encoding="utf-8"?>
<sst xmlns="http://schemas.openxmlformats.org/spreadsheetml/2006/main" count="109" uniqueCount="65">
  <si>
    <t>0771201-inštitucionálna veda</t>
  </si>
  <si>
    <t>0771205-KEGA</t>
  </si>
  <si>
    <t>MP 07711</t>
  </si>
  <si>
    <t>mesiace</t>
  </si>
  <si>
    <t>MP</t>
  </si>
  <si>
    <t>1.</t>
  </si>
  <si>
    <t>1-2.</t>
  </si>
  <si>
    <t>1.-4.</t>
  </si>
  <si>
    <t>1.-3.</t>
  </si>
  <si>
    <t>1.-5.</t>
  </si>
  <si>
    <t>1.-6.</t>
  </si>
  <si>
    <t>1.-7.</t>
  </si>
  <si>
    <t>1.-8.</t>
  </si>
  <si>
    <t>1.-9.</t>
  </si>
  <si>
    <t>1.-10.</t>
  </si>
  <si>
    <t>1.-11.</t>
  </si>
  <si>
    <t>1.-12.</t>
  </si>
  <si>
    <t>Čerpanie</t>
  </si>
  <si>
    <t>MP 07712</t>
  </si>
  <si>
    <t>TaS 07711</t>
  </si>
  <si>
    <t>TaS</t>
  </si>
  <si>
    <t>TaS 07712</t>
  </si>
  <si>
    <t>čerpanie</t>
  </si>
  <si>
    <t xml:space="preserve">  </t>
  </si>
  <si>
    <t xml:space="preserve">                v tom: ostatné</t>
  </si>
  <si>
    <t xml:space="preserve">                          PCA</t>
  </si>
  <si>
    <t>Čerpanie zostatku</t>
  </si>
  <si>
    <t>05T08 SPOLU - zahraniční študenti</t>
  </si>
  <si>
    <t>Bežné výdavky celkom</t>
  </si>
  <si>
    <t>Podprogram 07711-0942</t>
  </si>
  <si>
    <t>07711 - mzdy</t>
  </si>
  <si>
    <t>07711- odvody z miezd</t>
  </si>
  <si>
    <t>07711- TaS</t>
  </si>
  <si>
    <t>05T08-0113 - štipendiá</t>
  </si>
  <si>
    <t>05T08-0113 - neinv.náklady</t>
  </si>
  <si>
    <t>Podprogram 07712-veda a technika</t>
  </si>
  <si>
    <t>0771201-inštitucionálna veda spolu</t>
  </si>
  <si>
    <t>0771201- mzdy</t>
  </si>
  <si>
    <t>0771201-odvody</t>
  </si>
  <si>
    <t>0771201-TaS</t>
  </si>
  <si>
    <t>0771202- VEGA</t>
  </si>
  <si>
    <t>0771205- KEGA</t>
  </si>
  <si>
    <t>Podprogram 07713 - rozvoj vŠ</t>
  </si>
  <si>
    <t>Podprogram 07715-sociálne služby</t>
  </si>
  <si>
    <t>07715 01-sociálne štipendiá</t>
  </si>
  <si>
    <t>Podprogram 06K11- APVV</t>
  </si>
  <si>
    <t>Kapitálové výdavky spolu</t>
  </si>
  <si>
    <t>0771203- aplikovaný výskum</t>
  </si>
  <si>
    <t>06K11- APVV</t>
  </si>
  <si>
    <t>07713 - 0942</t>
  </si>
  <si>
    <t>Bežné a kapitálové výdavky celkom</t>
  </si>
  <si>
    <t xml:space="preserve"> </t>
  </si>
  <si>
    <t>0771503-kultúra, šport</t>
  </si>
  <si>
    <t>Zostatok z r. 2010</t>
  </si>
  <si>
    <t>percento čerpania</t>
  </si>
  <si>
    <t xml:space="preserve">Vypracovala: </t>
  </si>
  <si>
    <t>0771201-účelové štip. DrPGŠ</t>
  </si>
  <si>
    <t>0771201-neúčelové štip.DrPGŠ</t>
  </si>
  <si>
    <t>0771502-motivačné štipendiá denné</t>
  </si>
  <si>
    <t>0771502-motivačné štipendiá externé</t>
  </si>
  <si>
    <t xml:space="preserve">Čerpanie dotácie pridelenej v roku 2013 </t>
  </si>
  <si>
    <t>UD 2013</t>
  </si>
  <si>
    <t>0771201-mladí výskumníci</t>
  </si>
  <si>
    <t>Podprogram 06K12-koordinácia prierez.aktivít/ERIN/</t>
  </si>
  <si>
    <t>čerpanie 01.-08.2013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</si>
</sst>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%"/>
    <numFmt numFmtId="174" formatCode="0.000"/>
    <numFmt numFmtId="175" formatCode="0.0000"/>
    <numFmt numFmtId="176" formatCode="_-* #,##0\ _S_k_-;\-* #,##0\ _S_k_-;_-* &quot;-&quot;??\ _S_k_-;_-@_-"/>
    <numFmt numFmtId="177" formatCode="_-* #,##0.0\ _S_k_-;\-* #,##0.0\ _S_k_-;_-* &quot;-&quot;??\ _S_k_-;_-@_-"/>
    <numFmt numFmtId="178" formatCode="_-* #,##0.000\ _S_k_-;\-* #,##0.000\ _S_k_-;_-* &quot;-&quot;??\ _S_k_-;_-@_-"/>
    <numFmt numFmtId="179" formatCode="_-* #,##0.0000\ _S_k_-;\-* #,##0.0000\ _S_k_-;_-* &quot;-&quot;??\ _S_k_-;_-@_-"/>
    <numFmt numFmtId="180" formatCode="[$-41B]d\.\ mmmm\ yyyy"/>
    <numFmt numFmtId="181" formatCode="0.0000000"/>
    <numFmt numFmtId="182" formatCode="0.000000"/>
    <numFmt numFmtId="183" formatCode="0.00000"/>
    <numFmt numFmtId="184" formatCode="#,##0.0"/>
    <numFmt numFmtId="185" formatCode="#,##0.00_ ;\-#,##0.00\ "/>
  </numFmts>
  <fonts count="4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.25"/>
      <color indexed="8"/>
      <name val="Arial"/>
      <family val="0"/>
    </font>
    <font>
      <b/>
      <sz val="8.5"/>
      <color indexed="8"/>
      <name val="Arial"/>
      <family val="0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1" fontId="0" fillId="0" borderId="0" xfId="33" applyFont="1" applyAlignment="1">
      <alignment/>
    </xf>
    <xf numFmtId="171" fontId="0" fillId="0" borderId="0" xfId="0" applyNumberFormat="1" applyAlignment="1">
      <alignment/>
    </xf>
    <xf numFmtId="171" fontId="3" fillId="0" borderId="0" xfId="33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4" fillId="0" borderId="0" xfId="0" applyFont="1" applyAlignment="1">
      <alignment/>
    </xf>
    <xf numFmtId="176" fontId="0" fillId="0" borderId="0" xfId="33" applyNumberFormat="1" applyFon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  <xf numFmtId="171" fontId="0" fillId="0" borderId="0" xfId="33" applyNumberFormat="1" applyFont="1" applyAlignment="1">
      <alignment/>
    </xf>
    <xf numFmtId="171" fontId="0" fillId="0" borderId="0" xfId="33" applyNumberFormat="1" applyFont="1" applyAlignment="1">
      <alignment/>
    </xf>
    <xf numFmtId="0" fontId="2" fillId="0" borderId="0" xfId="0" applyFont="1" applyBorder="1" applyAlignment="1">
      <alignment horizontal="center"/>
    </xf>
    <xf numFmtId="171" fontId="0" fillId="0" borderId="0" xfId="33" applyFont="1" applyBorder="1" applyAlignment="1">
      <alignment/>
    </xf>
    <xf numFmtId="171" fontId="0" fillId="0" borderId="0" xfId="33" applyFont="1" applyFill="1" applyBorder="1" applyAlignment="1">
      <alignment/>
    </xf>
    <xf numFmtId="0" fontId="3" fillId="0" borderId="0" xfId="0" applyFont="1" applyBorder="1" applyAlignment="1">
      <alignment/>
    </xf>
    <xf numFmtId="171" fontId="0" fillId="0" borderId="0" xfId="33" applyFont="1" applyBorder="1" applyAlignment="1">
      <alignment horizontal="center"/>
    </xf>
    <xf numFmtId="171" fontId="0" fillId="0" borderId="0" xfId="33" applyFont="1" applyBorder="1" applyAlignment="1">
      <alignment/>
    </xf>
    <xf numFmtId="171" fontId="3" fillId="0" borderId="0" xfId="33" applyFont="1" applyFill="1" applyBorder="1" applyAlignment="1">
      <alignment/>
    </xf>
    <xf numFmtId="0" fontId="2" fillId="0" borderId="0" xfId="0" applyFont="1" applyBorder="1" applyAlignment="1">
      <alignment/>
    </xf>
    <xf numFmtId="171" fontId="0" fillId="0" borderId="0" xfId="33" applyNumberFormat="1" applyFont="1" applyBorder="1" applyAlignment="1">
      <alignment/>
    </xf>
    <xf numFmtId="171" fontId="3" fillId="0" borderId="10" xfId="33" applyFont="1" applyBorder="1" applyAlignment="1">
      <alignment/>
    </xf>
    <xf numFmtId="171" fontId="0" fillId="0" borderId="10" xfId="33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0" xfId="33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3" fillId="0" borderId="0" xfId="33" applyFont="1" applyAlignment="1">
      <alignment/>
    </xf>
    <xf numFmtId="4" fontId="0" fillId="0" borderId="0" xfId="33" applyNumberFormat="1" applyFont="1" applyAlignment="1">
      <alignment/>
    </xf>
    <xf numFmtId="171" fontId="3" fillId="0" borderId="11" xfId="33" applyFont="1" applyBorder="1" applyAlignment="1">
      <alignment/>
    </xf>
    <xf numFmtId="171" fontId="0" fillId="0" borderId="10" xfId="33" applyFont="1" applyBorder="1" applyAlignment="1">
      <alignment/>
    </xf>
    <xf numFmtId="171" fontId="3" fillId="0" borderId="10" xfId="33" applyFont="1" applyFill="1" applyBorder="1" applyAlignment="1">
      <alignment/>
    </xf>
    <xf numFmtId="171" fontId="0" fillId="0" borderId="10" xfId="33" applyFont="1" applyFill="1" applyBorder="1" applyAlignment="1">
      <alignment/>
    </xf>
    <xf numFmtId="0" fontId="0" fillId="0" borderId="10" xfId="0" applyFont="1" applyFill="1" applyBorder="1" applyAlignment="1">
      <alignment/>
    </xf>
    <xf numFmtId="171" fontId="3" fillId="0" borderId="12" xfId="33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171" fontId="0" fillId="0" borderId="10" xfId="33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71" fontId="0" fillId="0" borderId="11" xfId="33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MP na podprograme 07711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15"/>
          <c:w val="0.904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MP'!$A$4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MP'!$B$4:$M$4</c:f>
              <c:numCache/>
            </c:numRef>
          </c:val>
        </c:ser>
        <c:ser>
          <c:idx val="1"/>
          <c:order val="1"/>
          <c:tx>
            <c:strRef>
              <c:f>'graf MP'!$A$5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MP'!$B$5:$M$5</c:f>
              <c:numCache/>
            </c:numRef>
          </c:val>
        </c:ser>
        <c:axId val="50332204"/>
        <c:axId val="50336653"/>
      </c:barChart>
      <c:catAx>
        <c:axId val="5033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36653"/>
        <c:crosses val="autoZero"/>
        <c:auto val="1"/>
        <c:lblOffset val="100"/>
        <c:tickLblSkip val="1"/>
        <c:noMultiLvlLbl val="0"/>
      </c:catAx>
      <c:valAx>
        <c:axId val="50336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32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5"/>
          <c:y val="0.4585"/>
          <c:w val="0.068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MP na podprograme 07712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4775"/>
          <c:w val="0.9007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MP'!$A$28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MP'!$B$28:$M$28</c:f>
              <c:numCache/>
            </c:numRef>
          </c:val>
        </c:ser>
        <c:ser>
          <c:idx val="1"/>
          <c:order val="1"/>
          <c:tx>
            <c:strRef>
              <c:f>'graf MP'!$A$29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MP'!$B$29:$M$29</c:f>
              <c:numCache/>
            </c:numRef>
          </c:val>
        </c:ser>
        <c:axId val="50376694"/>
        <c:axId val="50737063"/>
      </c:barChart>
      <c:catAx>
        <c:axId val="50376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37063"/>
        <c:crosses val="autoZero"/>
        <c:auto val="1"/>
        <c:lblOffset val="100"/>
        <c:tickLblSkip val="1"/>
        <c:noMultiLvlLbl val="0"/>
      </c:catAx>
      <c:valAx>
        <c:axId val="50737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76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5775"/>
          <c:w val="0.070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TaS na podprograme 07711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3975"/>
          <c:w val="0.8807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TaS'!$A$5</c:f>
              <c:strCache>
                <c:ptCount val="1"/>
                <c:pt idx="0">
                  <c:v>TaS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TaS'!$B$4:$M$4</c:f>
              <c:strCache/>
            </c:strRef>
          </c:cat>
          <c:val>
            <c:numRef>
              <c:f>'graf TaS'!$B$5:$M$5</c:f>
              <c:numCache/>
            </c:numRef>
          </c:val>
        </c:ser>
        <c:ser>
          <c:idx val="1"/>
          <c:order val="1"/>
          <c:tx>
            <c:strRef>
              <c:f>'graf TaS'!$A$6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TaS'!$B$4:$M$4</c:f>
              <c:strCache/>
            </c:strRef>
          </c:cat>
          <c:val>
            <c:numRef>
              <c:f>'graf TaS'!$B$6:$M$6</c:f>
              <c:numCache/>
            </c:numRef>
          </c:val>
        </c:ser>
        <c:axId val="53980384"/>
        <c:axId val="16061409"/>
      </c:barChart>
      <c:catAx>
        <c:axId val="53980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1409"/>
        <c:crosses val="autoZero"/>
        <c:auto val="1"/>
        <c:lblOffset val="100"/>
        <c:tickLblSkip val="1"/>
        <c:noMultiLvlLbl val="0"/>
      </c:catAx>
      <c:valAx>
        <c:axId val="16061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80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471"/>
          <c:w val="0.084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TaS na podprograme 07712-VaV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2"/>
          <c:w val="0.869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TaS'!$A$32</c:f>
              <c:strCache>
                <c:ptCount val="1"/>
                <c:pt idx="0">
                  <c:v>TaS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TaS'!$B$31:$M$31</c:f>
              <c:strCache/>
            </c:strRef>
          </c:cat>
          <c:val>
            <c:numRef>
              <c:f>'graf TaS'!$B$32:$M$32</c:f>
              <c:numCache/>
            </c:numRef>
          </c:val>
        </c:ser>
        <c:ser>
          <c:idx val="1"/>
          <c:order val="1"/>
          <c:tx>
            <c:strRef>
              <c:f>'graf TaS'!$A$33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TaS'!$B$31:$M$31</c:f>
              <c:strCache/>
            </c:strRef>
          </c:cat>
          <c:val>
            <c:numRef>
              <c:f>'graf TaS'!$B$33:$M$33</c:f>
              <c:numCache/>
            </c:numRef>
          </c:val>
        </c:ser>
        <c:axId val="10334954"/>
        <c:axId val="25905723"/>
      </c:barChart>
      <c:catAx>
        <c:axId val="10334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05723"/>
        <c:crosses val="autoZero"/>
        <c:auto val="1"/>
        <c:lblOffset val="100"/>
        <c:tickLblSkip val="1"/>
        <c:noMultiLvlLbl val="0"/>
      </c:catAx>
      <c:valAx>
        <c:axId val="25905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4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69"/>
          <c:w val="0.096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57150</xdr:rowOff>
    </xdr:from>
    <xdr:to>
      <xdr:col>8</xdr:col>
      <xdr:colOff>85725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1028700"/>
        <a:ext cx="8496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31</xdr:row>
      <xdr:rowOff>76200</xdr:rowOff>
    </xdr:from>
    <xdr:to>
      <xdr:col>8</xdr:col>
      <xdr:colOff>0</xdr:colOff>
      <xdr:row>48</xdr:row>
      <xdr:rowOff>114300</xdr:rowOff>
    </xdr:to>
    <xdr:graphicFrame>
      <xdr:nvGraphicFramePr>
        <xdr:cNvPr id="2" name="Chart 2"/>
        <xdr:cNvGraphicFramePr/>
      </xdr:nvGraphicFramePr>
      <xdr:xfrm>
        <a:off x="66675" y="5095875"/>
        <a:ext cx="83439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7</xdr:row>
      <xdr:rowOff>47625</xdr:rowOff>
    </xdr:from>
    <xdr:to>
      <xdr:col>7</xdr:col>
      <xdr:colOff>19050</xdr:colOff>
      <xdr:row>27</xdr:row>
      <xdr:rowOff>28575</xdr:rowOff>
    </xdr:to>
    <xdr:graphicFrame>
      <xdr:nvGraphicFramePr>
        <xdr:cNvPr id="1" name="Chart 2"/>
        <xdr:cNvGraphicFramePr/>
      </xdr:nvGraphicFramePr>
      <xdr:xfrm>
        <a:off x="266700" y="1181100"/>
        <a:ext cx="6953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34</xdr:row>
      <xdr:rowOff>85725</xdr:rowOff>
    </xdr:from>
    <xdr:to>
      <xdr:col>7</xdr:col>
      <xdr:colOff>9525</xdr:colOff>
      <xdr:row>56</xdr:row>
      <xdr:rowOff>0</xdr:rowOff>
    </xdr:to>
    <xdr:graphicFrame>
      <xdr:nvGraphicFramePr>
        <xdr:cNvPr id="2" name="Chart 3"/>
        <xdr:cNvGraphicFramePr/>
      </xdr:nvGraphicFramePr>
      <xdr:xfrm>
        <a:off x="76200" y="5591175"/>
        <a:ext cx="71342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54"/>
  <sheetViews>
    <sheetView tabSelected="1" zoomScale="150" zoomScaleNormal="150" zoomScalePageLayoutView="0" workbookViewId="0" topLeftCell="A1">
      <pane xSplit="1" ySplit="5" topLeftCell="D6" activePane="bottomRight" state="frozen"/>
      <selection pane="topLeft" activeCell="A1" sqref="A1"/>
      <selection pane="topRight" activeCell="D1" sqref="D1"/>
      <selection pane="bottomLeft" activeCell="A24" sqref="A24"/>
      <selection pane="bottomRight" activeCell="I41" sqref="I41"/>
    </sheetView>
  </sheetViews>
  <sheetFormatPr defaultColWidth="20.140625" defaultRowHeight="12.75"/>
  <cols>
    <col min="1" max="1" width="48.00390625" style="0" customWidth="1"/>
    <col min="2" max="2" width="18.00390625" style="0" hidden="1" customWidth="1"/>
    <col min="3" max="3" width="18.8515625" style="0" hidden="1" customWidth="1"/>
    <col min="4" max="4" width="18.00390625" style="0" customWidth="1"/>
    <col min="5" max="5" width="20.140625" style="0" customWidth="1"/>
    <col min="6" max="6" width="0.71875" style="0" hidden="1" customWidth="1"/>
    <col min="7" max="8" width="20.140625" style="0" hidden="1" customWidth="1"/>
    <col min="9" max="9" width="17.421875" style="0" customWidth="1"/>
    <col min="10" max="11" width="45.28125" style="0" customWidth="1"/>
    <col min="12" max="12" width="18.7109375" style="0" customWidth="1"/>
    <col min="13" max="13" width="22.140625" style="0" customWidth="1"/>
    <col min="14" max="14" width="19.28125" style="0" customWidth="1"/>
    <col min="15" max="17" width="20.140625" style="0" hidden="1" customWidth="1"/>
  </cols>
  <sheetData>
    <row r="2" spans="11:18" ht="13.5" thickBot="1">
      <c r="K2" s="16"/>
      <c r="L2" s="16"/>
      <c r="R2">
        <v>1</v>
      </c>
    </row>
    <row r="3" spans="1:12" ht="17.25" customHeight="1">
      <c r="A3" s="61" t="s">
        <v>60</v>
      </c>
      <c r="B3" s="62"/>
      <c r="C3" s="62"/>
      <c r="D3" s="63"/>
      <c r="E3" s="63"/>
      <c r="F3" s="63"/>
      <c r="G3" s="63"/>
      <c r="H3" s="63"/>
      <c r="I3" s="64"/>
      <c r="J3" s="19"/>
      <c r="K3" s="19"/>
      <c r="L3" s="19"/>
    </row>
    <row r="4" spans="1:12" ht="15.75">
      <c r="A4" s="65"/>
      <c r="B4" s="66"/>
      <c r="C4" s="66"/>
      <c r="D4" s="66"/>
      <c r="E4" s="66"/>
      <c r="F4" s="66"/>
      <c r="G4" s="66"/>
      <c r="H4" s="66"/>
      <c r="I4" s="67"/>
      <c r="J4" s="19"/>
      <c r="K4" s="19"/>
      <c r="L4" s="19"/>
    </row>
    <row r="5" spans="1:89" ht="12.75">
      <c r="A5" s="50"/>
      <c r="B5" s="44" t="s">
        <v>53</v>
      </c>
      <c r="C5" s="44" t="s">
        <v>26</v>
      </c>
      <c r="D5" s="45" t="s">
        <v>61</v>
      </c>
      <c r="E5" s="28" t="s">
        <v>64</v>
      </c>
      <c r="F5" s="28"/>
      <c r="G5" s="28"/>
      <c r="H5" s="28"/>
      <c r="I5" s="51" t="s">
        <v>54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</row>
    <row r="6" spans="1:10" ht="12.75">
      <c r="A6" s="52" t="s">
        <v>28</v>
      </c>
      <c r="B6" s="44"/>
      <c r="C6" s="44"/>
      <c r="D6" s="28">
        <f>D16+D27+D32+D13+D7+D33</f>
        <v>5234286.34</v>
      </c>
      <c r="E6" s="28">
        <f>E16+E27+E32+E13+E7+E33</f>
        <v>2843382.23</v>
      </c>
      <c r="F6" s="28">
        <f>F7+F16+F27+F32+F13</f>
        <v>0</v>
      </c>
      <c r="G6" s="28">
        <f>G7+G16+G27+G32+G13</f>
        <v>0</v>
      </c>
      <c r="H6" s="28">
        <f>H7+H16+H27+H13+H32</f>
        <v>0</v>
      </c>
      <c r="I6" s="42">
        <f>E6/D6*100</f>
        <v>54.32225226715435</v>
      </c>
      <c r="J6" s="2"/>
    </row>
    <row r="7" spans="1:9" ht="12.75">
      <c r="A7" s="52" t="s">
        <v>29</v>
      </c>
      <c r="B7" s="44"/>
      <c r="C7" s="44"/>
      <c r="D7" s="28">
        <f>D8+D9+D10</f>
        <v>3583866</v>
      </c>
      <c r="E7" s="28">
        <f>E8+E9+E10</f>
        <v>2093651.2400000002</v>
      </c>
      <c r="F7" s="28">
        <f>F8+F9+F10</f>
        <v>0</v>
      </c>
      <c r="G7" s="28">
        <f>G8+G9+G10</f>
        <v>0</v>
      </c>
      <c r="H7" s="28">
        <f>H8+H9+H10</f>
        <v>0</v>
      </c>
      <c r="I7" s="42">
        <f aca="true" t="shared" si="0" ref="I7:I41">E7/D7*100</f>
        <v>58.418792443690705</v>
      </c>
    </row>
    <row r="8" spans="1:9" ht="12.75">
      <c r="A8" s="50" t="s">
        <v>30</v>
      </c>
      <c r="B8" s="43"/>
      <c r="C8" s="43"/>
      <c r="D8" s="38">
        <v>2300807</v>
      </c>
      <c r="E8" s="29">
        <v>1291415.99</v>
      </c>
      <c r="F8" s="29"/>
      <c r="G8" s="28"/>
      <c r="H8" s="28"/>
      <c r="I8" s="42">
        <f t="shared" si="0"/>
        <v>56.12882740707934</v>
      </c>
    </row>
    <row r="9" spans="1:9" ht="12.75">
      <c r="A9" s="50" t="s">
        <v>31</v>
      </c>
      <c r="B9" s="43"/>
      <c r="C9" s="43"/>
      <c r="D9" s="38">
        <v>768224</v>
      </c>
      <c r="E9" s="29">
        <v>451670.38</v>
      </c>
      <c r="F9" s="29"/>
      <c r="G9" s="28"/>
      <c r="H9" s="28"/>
      <c r="I9" s="42">
        <f t="shared" si="0"/>
        <v>58.79409911692422</v>
      </c>
    </row>
    <row r="10" spans="1:9" ht="12.75">
      <c r="A10" s="50" t="s">
        <v>32</v>
      </c>
      <c r="B10" s="43"/>
      <c r="C10" s="43"/>
      <c r="D10" s="38">
        <v>514835</v>
      </c>
      <c r="E10" s="38">
        <v>350564.87</v>
      </c>
      <c r="F10" s="38">
        <f>F11+F12</f>
        <v>0</v>
      </c>
      <c r="G10" s="38">
        <f>G11+G12</f>
        <v>0</v>
      </c>
      <c r="H10" s="38">
        <f>H11+H12</f>
        <v>0</v>
      </c>
      <c r="I10" s="42">
        <f t="shared" si="0"/>
        <v>68.09266464012742</v>
      </c>
    </row>
    <row r="11" spans="1:9" ht="12.75">
      <c r="A11" s="50" t="s">
        <v>24</v>
      </c>
      <c r="B11" s="43"/>
      <c r="C11" s="43"/>
      <c r="D11" s="38">
        <v>426705</v>
      </c>
      <c r="E11" s="29">
        <v>350564.87</v>
      </c>
      <c r="F11" s="29"/>
      <c r="G11" s="28"/>
      <c r="H11" s="28"/>
      <c r="I11" s="42">
        <f t="shared" si="0"/>
        <v>82.15626017974948</v>
      </c>
    </row>
    <row r="12" spans="1:9" ht="12.75">
      <c r="A12" s="50" t="s">
        <v>25</v>
      </c>
      <c r="B12" s="43"/>
      <c r="C12" s="43"/>
      <c r="D12" s="38">
        <v>88130</v>
      </c>
      <c r="E12" s="29">
        <v>0</v>
      </c>
      <c r="F12" s="29"/>
      <c r="G12" s="28"/>
      <c r="H12" s="28"/>
      <c r="I12" s="42">
        <f t="shared" si="0"/>
        <v>0</v>
      </c>
    </row>
    <row r="13" spans="1:9" ht="12.75">
      <c r="A13" s="52" t="s">
        <v>27</v>
      </c>
      <c r="B13" s="44"/>
      <c r="C13" s="44"/>
      <c r="D13" s="28">
        <f>D14+D15</f>
        <v>14280</v>
      </c>
      <c r="E13" s="28">
        <f>E14+E15</f>
        <v>10199.630000000001</v>
      </c>
      <c r="F13" s="28">
        <f>F14+F15</f>
        <v>0</v>
      </c>
      <c r="G13" s="28">
        <f>G14+G15</f>
        <v>0</v>
      </c>
      <c r="H13" s="28">
        <f>H14+H15</f>
        <v>0</v>
      </c>
      <c r="I13" s="42">
        <f t="shared" si="0"/>
        <v>71.42598039215687</v>
      </c>
    </row>
    <row r="14" spans="1:10" ht="12.75">
      <c r="A14" s="53" t="s">
        <v>33</v>
      </c>
      <c r="B14" s="46"/>
      <c r="C14" s="46"/>
      <c r="D14" s="38">
        <v>10200</v>
      </c>
      <c r="E14" s="29">
        <v>8800</v>
      </c>
      <c r="F14" s="29"/>
      <c r="G14" s="28"/>
      <c r="H14" s="28"/>
      <c r="I14" s="42">
        <f t="shared" si="0"/>
        <v>86.27450980392157</v>
      </c>
      <c r="J14">
        <v>0</v>
      </c>
    </row>
    <row r="15" spans="1:9" ht="12.75">
      <c r="A15" s="53" t="s">
        <v>34</v>
      </c>
      <c r="B15" s="46"/>
      <c r="C15" s="46"/>
      <c r="D15" s="38">
        <v>4080</v>
      </c>
      <c r="E15" s="29">
        <v>1399.63</v>
      </c>
      <c r="F15" s="29"/>
      <c r="G15" s="28"/>
      <c r="H15" s="28"/>
      <c r="I15" s="42">
        <f t="shared" si="0"/>
        <v>34.304656862745105</v>
      </c>
    </row>
    <row r="16" spans="1:9" ht="12.75">
      <c r="A16" s="52" t="s">
        <v>35</v>
      </c>
      <c r="B16" s="44"/>
      <c r="C16" s="44"/>
      <c r="D16" s="28">
        <f>D17+D22+D23+D24+D25+D21</f>
        <v>1258740.34</v>
      </c>
      <c r="E16" s="28">
        <f>E17+E22+E23+E24+E25+E21</f>
        <v>587725.69</v>
      </c>
      <c r="F16" s="28">
        <f>F17+F22+F23+F24+F25</f>
        <v>0</v>
      </c>
      <c r="G16" s="28">
        <f>G17+G22+G23+G24+G25</f>
        <v>0</v>
      </c>
      <c r="H16" s="28">
        <f>H17+H22+H23+H24+H25</f>
        <v>0</v>
      </c>
      <c r="I16" s="42">
        <f t="shared" si="0"/>
        <v>46.691575007439575</v>
      </c>
    </row>
    <row r="17" spans="1:9" ht="12.75">
      <c r="A17" s="53" t="s">
        <v>36</v>
      </c>
      <c r="B17" s="46"/>
      <c r="C17" s="46"/>
      <c r="D17" s="47">
        <f>D18+D19+D20</f>
        <v>442826</v>
      </c>
      <c r="E17" s="47">
        <f>E18+E19+E20</f>
        <v>245114.61</v>
      </c>
      <c r="F17" s="47">
        <f>F18+F19+F20</f>
        <v>0</v>
      </c>
      <c r="G17" s="47">
        <f>G18+G19+G20</f>
        <v>0</v>
      </c>
      <c r="H17" s="47">
        <f>H18+H19+H20</f>
        <v>0</v>
      </c>
      <c r="I17" s="42">
        <f t="shared" si="0"/>
        <v>55.35235284287734</v>
      </c>
    </row>
    <row r="18" spans="1:9" ht="12.75">
      <c r="A18" s="53" t="s">
        <v>37</v>
      </c>
      <c r="B18" s="46"/>
      <c r="C18" s="46"/>
      <c r="D18" s="47">
        <v>320137.5</v>
      </c>
      <c r="E18" s="29">
        <v>179024.85</v>
      </c>
      <c r="F18" s="29"/>
      <c r="G18" s="28"/>
      <c r="H18" s="28"/>
      <c r="I18" s="42">
        <f t="shared" si="0"/>
        <v>55.921236968490106</v>
      </c>
    </row>
    <row r="19" spans="1:9" ht="12.75">
      <c r="A19" s="53" t="s">
        <v>38</v>
      </c>
      <c r="B19" s="46"/>
      <c r="C19" s="46"/>
      <c r="D19" s="47">
        <v>112688.5</v>
      </c>
      <c r="E19" s="29">
        <v>61634.93</v>
      </c>
      <c r="F19" s="29"/>
      <c r="G19" s="28"/>
      <c r="H19" s="28"/>
      <c r="I19" s="42">
        <f t="shared" si="0"/>
        <v>54.69496000035497</v>
      </c>
    </row>
    <row r="20" spans="1:9" ht="12.75">
      <c r="A20" s="53" t="s">
        <v>39</v>
      </c>
      <c r="B20" s="46"/>
      <c r="C20" s="46"/>
      <c r="D20" s="47">
        <v>10000</v>
      </c>
      <c r="E20" s="29">
        <v>4454.83</v>
      </c>
      <c r="F20" s="29"/>
      <c r="G20" s="28"/>
      <c r="H20" s="28"/>
      <c r="I20" s="42">
        <f t="shared" si="0"/>
        <v>44.548300000000005</v>
      </c>
    </row>
    <row r="21" spans="1:9" ht="12.75">
      <c r="A21" s="53" t="s">
        <v>62</v>
      </c>
      <c r="B21" s="46"/>
      <c r="C21" s="46"/>
      <c r="D21" s="47">
        <v>14766.34</v>
      </c>
      <c r="E21" s="29">
        <v>4835.08</v>
      </c>
      <c r="F21" s="29"/>
      <c r="G21" s="28"/>
      <c r="H21" s="28"/>
      <c r="I21" s="42">
        <f>E21/D21*100</f>
        <v>32.74392977542166</v>
      </c>
    </row>
    <row r="22" spans="1:9" ht="12.75">
      <c r="A22" s="53" t="s">
        <v>40</v>
      </c>
      <c r="B22" s="46"/>
      <c r="C22" s="46"/>
      <c r="D22" s="38">
        <v>124280</v>
      </c>
      <c r="E22" s="29">
        <v>34817.95</v>
      </c>
      <c r="F22" s="29"/>
      <c r="G22" s="28"/>
      <c r="H22" s="28"/>
      <c r="I22" s="42">
        <f t="shared" si="0"/>
        <v>28.01573060830383</v>
      </c>
    </row>
    <row r="23" spans="1:9" ht="12.75">
      <c r="A23" s="53" t="s">
        <v>56</v>
      </c>
      <c r="B23" s="46"/>
      <c r="C23" s="46"/>
      <c r="D23" s="38">
        <v>513658</v>
      </c>
      <c r="E23" s="29">
        <v>207631.54</v>
      </c>
      <c r="F23" s="29"/>
      <c r="G23" s="28"/>
      <c r="H23" s="28"/>
      <c r="I23" s="42">
        <f>E23/D23*100</f>
        <v>40.422136908215194</v>
      </c>
    </row>
    <row r="24" spans="1:9" ht="12.75">
      <c r="A24" s="53" t="s">
        <v>57</v>
      </c>
      <c r="B24" s="46"/>
      <c r="C24" s="46"/>
      <c r="D24" s="38">
        <v>142962</v>
      </c>
      <c r="E24" s="29">
        <v>93439.5</v>
      </c>
      <c r="F24" s="29"/>
      <c r="G24" s="28"/>
      <c r="H24" s="28"/>
      <c r="I24" s="42">
        <f>E24/D24*100</f>
        <v>65.3596759978176</v>
      </c>
    </row>
    <row r="25" spans="1:9" ht="12.75">
      <c r="A25" s="53" t="s">
        <v>41</v>
      </c>
      <c r="B25" s="46"/>
      <c r="C25" s="46"/>
      <c r="D25" s="38">
        <v>20248</v>
      </c>
      <c r="E25" s="29">
        <v>1887.01</v>
      </c>
      <c r="F25" s="28"/>
      <c r="G25" s="28"/>
      <c r="H25" s="28"/>
      <c r="I25" s="42">
        <f t="shared" si="0"/>
        <v>9.319488344527855</v>
      </c>
    </row>
    <row r="26" spans="1:9" ht="12.75">
      <c r="A26" s="52" t="s">
        <v>42</v>
      </c>
      <c r="B26" s="44"/>
      <c r="C26" s="44"/>
      <c r="D26" s="28"/>
      <c r="E26" s="29">
        <v>0</v>
      </c>
      <c r="F26" s="29"/>
      <c r="G26" s="28"/>
      <c r="H26" s="28"/>
      <c r="I26" s="42">
        <v>0</v>
      </c>
    </row>
    <row r="27" spans="1:9" ht="12.75">
      <c r="A27" s="54" t="s">
        <v>43</v>
      </c>
      <c r="B27" s="48"/>
      <c r="C27" s="48"/>
      <c r="D27" s="28">
        <f>D28+D30+D31+D29</f>
        <v>225334</v>
      </c>
      <c r="E27" s="28">
        <f>E28+E30+E31+E29</f>
        <v>70424.73999999999</v>
      </c>
      <c r="F27" s="28">
        <f>F28+F30+F31+F29</f>
        <v>0</v>
      </c>
      <c r="G27" s="28">
        <f>G28+G30+G31+G29</f>
        <v>0</v>
      </c>
      <c r="H27" s="28">
        <f>H28+H29+H30+H31</f>
        <v>0</v>
      </c>
      <c r="I27" s="42">
        <f t="shared" si="0"/>
        <v>31.253490374288827</v>
      </c>
    </row>
    <row r="28" spans="1:9" ht="12.75">
      <c r="A28" s="53" t="s">
        <v>44</v>
      </c>
      <c r="B28" s="46"/>
      <c r="C28" s="46"/>
      <c r="D28" s="47">
        <v>137980</v>
      </c>
      <c r="E28" s="29">
        <v>68479.01</v>
      </c>
      <c r="F28" s="28"/>
      <c r="G28" s="28"/>
      <c r="H28" s="28"/>
      <c r="I28" s="42">
        <f t="shared" si="0"/>
        <v>49.62966371937962</v>
      </c>
    </row>
    <row r="29" spans="1:9" ht="12.75">
      <c r="A29" s="53" t="s">
        <v>59</v>
      </c>
      <c r="B29" s="46"/>
      <c r="C29" s="46"/>
      <c r="D29" s="47">
        <v>82599</v>
      </c>
      <c r="E29" s="29">
        <v>1218.73</v>
      </c>
      <c r="F29" s="28"/>
      <c r="G29" s="28"/>
      <c r="H29" s="28"/>
      <c r="I29" s="42">
        <f t="shared" si="0"/>
        <v>1.475477911354859</v>
      </c>
    </row>
    <row r="30" spans="1:9" ht="12.75">
      <c r="A30" s="53" t="s">
        <v>58</v>
      </c>
      <c r="B30" s="46"/>
      <c r="C30" s="46"/>
      <c r="D30" s="47">
        <v>3465</v>
      </c>
      <c r="E30" s="29">
        <v>0</v>
      </c>
      <c r="F30" s="28"/>
      <c r="G30" s="28"/>
      <c r="H30" s="39"/>
      <c r="I30" s="42">
        <f t="shared" si="0"/>
        <v>0</v>
      </c>
    </row>
    <row r="31" spans="1:9" ht="12.75">
      <c r="A31" s="53" t="s">
        <v>52</v>
      </c>
      <c r="B31" s="46"/>
      <c r="C31" s="46"/>
      <c r="D31" s="40">
        <v>1290</v>
      </c>
      <c r="E31" s="40">
        <v>727</v>
      </c>
      <c r="F31" s="39"/>
      <c r="G31" s="39"/>
      <c r="H31" s="28"/>
      <c r="I31" s="42">
        <f t="shared" si="0"/>
        <v>56.35658914728682</v>
      </c>
    </row>
    <row r="32" spans="1:9" ht="12.75">
      <c r="A32" s="52" t="s">
        <v>45</v>
      </c>
      <c r="B32" s="44"/>
      <c r="C32" s="44"/>
      <c r="D32" s="28">
        <v>150066</v>
      </c>
      <c r="E32" s="28">
        <v>79380.93</v>
      </c>
      <c r="F32" s="28"/>
      <c r="G32" s="28"/>
      <c r="H32" s="28">
        <f>H34+H35+H36+H37+H38+H39</f>
        <v>0</v>
      </c>
      <c r="I32" s="42">
        <f t="shared" si="0"/>
        <v>52.89734516812602</v>
      </c>
    </row>
    <row r="33" spans="1:9" ht="12.75">
      <c r="A33" s="52" t="s">
        <v>63</v>
      </c>
      <c r="B33" s="44"/>
      <c r="C33" s="44"/>
      <c r="D33" s="28">
        <v>2000</v>
      </c>
      <c r="E33" s="28">
        <v>2000</v>
      </c>
      <c r="F33" s="28"/>
      <c r="G33" s="28"/>
      <c r="H33" s="28"/>
      <c r="I33" s="42">
        <f t="shared" si="0"/>
        <v>100</v>
      </c>
    </row>
    <row r="34" spans="1:9" ht="12.75">
      <c r="A34" s="52" t="s">
        <v>46</v>
      </c>
      <c r="B34" s="44"/>
      <c r="C34" s="44"/>
      <c r="D34" s="28">
        <f>D35+D36+D37+D38+D39+D40</f>
        <v>7175</v>
      </c>
      <c r="E34" s="28">
        <f>E35+E36+E37+E38+E39+E40</f>
        <v>0</v>
      </c>
      <c r="F34" s="28">
        <f>F35+F36+F37+F38+F39+F40</f>
        <v>0</v>
      </c>
      <c r="G34" s="28">
        <f>G35+G36+G37+G38+G39+G40</f>
        <v>0</v>
      </c>
      <c r="H34" s="28"/>
      <c r="I34" s="42">
        <f t="shared" si="0"/>
        <v>0</v>
      </c>
    </row>
    <row r="35" spans="1:9" ht="12.75">
      <c r="A35" s="55" t="s">
        <v>0</v>
      </c>
      <c r="B35" s="49"/>
      <c r="C35" s="49"/>
      <c r="D35" s="40"/>
      <c r="E35" s="28"/>
      <c r="F35" s="28"/>
      <c r="G35" s="28"/>
      <c r="H35" s="28"/>
      <c r="I35" s="42"/>
    </row>
    <row r="36" spans="1:9" ht="12.75">
      <c r="A36" s="56" t="s">
        <v>40</v>
      </c>
      <c r="B36" s="41"/>
      <c r="C36" s="41"/>
      <c r="D36" s="38">
        <v>7175</v>
      </c>
      <c r="E36" s="29">
        <v>0</v>
      </c>
      <c r="F36" s="28"/>
      <c r="G36" s="28"/>
      <c r="H36" s="28"/>
      <c r="I36" s="42">
        <f t="shared" si="0"/>
        <v>0</v>
      </c>
    </row>
    <row r="37" spans="1:10" ht="12.75">
      <c r="A37" s="56" t="s">
        <v>47</v>
      </c>
      <c r="B37" s="41"/>
      <c r="C37" s="41"/>
      <c r="D37" s="38"/>
      <c r="E37" s="28"/>
      <c r="F37" s="28"/>
      <c r="G37" s="28"/>
      <c r="H37" s="28"/>
      <c r="I37" s="42"/>
      <c r="J37" s="2"/>
    </row>
    <row r="38" spans="1:9" ht="12.75">
      <c r="A38" s="56" t="s">
        <v>1</v>
      </c>
      <c r="B38" s="41"/>
      <c r="C38" s="41"/>
      <c r="D38" s="38"/>
      <c r="E38" s="28"/>
      <c r="F38" s="28"/>
      <c r="G38" s="28"/>
      <c r="H38" s="28"/>
      <c r="I38" s="42"/>
    </row>
    <row r="39" spans="1:9" ht="12.75">
      <c r="A39" s="56" t="s">
        <v>48</v>
      </c>
      <c r="B39" s="41"/>
      <c r="C39" s="41"/>
      <c r="D39" s="38"/>
      <c r="E39" s="28">
        <v>0</v>
      </c>
      <c r="F39" s="28"/>
      <c r="G39" s="28"/>
      <c r="H39" s="28"/>
      <c r="I39" s="42"/>
    </row>
    <row r="40" spans="1:9" ht="12.75">
      <c r="A40" s="56" t="s">
        <v>49</v>
      </c>
      <c r="B40" s="41"/>
      <c r="C40" s="41"/>
      <c r="D40" s="38"/>
      <c r="E40" s="28"/>
      <c r="F40" s="28"/>
      <c r="G40" s="28"/>
      <c r="H40" s="28"/>
      <c r="I40" s="42"/>
    </row>
    <row r="41" spans="1:9" ht="12.75">
      <c r="A41" s="54" t="s">
        <v>50</v>
      </c>
      <c r="B41" s="48"/>
      <c r="C41" s="48"/>
      <c r="D41" s="28">
        <f>D6+D34</f>
        <v>5241461.34</v>
      </c>
      <c r="E41" s="28">
        <f>E6+E34</f>
        <v>2843382.23</v>
      </c>
      <c r="F41" s="28">
        <f>F6+F34</f>
        <v>0</v>
      </c>
      <c r="G41" s="28">
        <f>G6+G34</f>
        <v>0</v>
      </c>
      <c r="H41" s="28"/>
      <c r="I41" s="42">
        <f t="shared" si="0"/>
        <v>54.24789091356724</v>
      </c>
    </row>
    <row r="42" spans="1:9" ht="12.75">
      <c r="A42" s="50"/>
      <c r="B42" s="43"/>
      <c r="C42" s="43"/>
      <c r="D42" s="38"/>
      <c r="E42" s="28"/>
      <c r="F42" s="28"/>
      <c r="G42" s="28"/>
      <c r="H42" s="28"/>
      <c r="I42" s="42"/>
    </row>
    <row r="43" spans="1:9" ht="12.75">
      <c r="A43" s="50"/>
      <c r="B43" s="43"/>
      <c r="C43" s="43"/>
      <c r="D43" s="38"/>
      <c r="E43" s="28"/>
      <c r="F43" s="28"/>
      <c r="G43" s="28"/>
      <c r="H43" s="28"/>
      <c r="I43" s="42"/>
    </row>
    <row r="44" spans="1:16" ht="13.5" thickBot="1">
      <c r="A44" s="57"/>
      <c r="B44" s="58"/>
      <c r="C44" s="58"/>
      <c r="D44" s="59"/>
      <c r="E44" s="37"/>
      <c r="F44" s="37"/>
      <c r="G44" s="37"/>
      <c r="H44" s="58"/>
      <c r="I44" s="60"/>
      <c r="J44" s="5"/>
      <c r="K44" s="5"/>
      <c r="L44" s="5"/>
      <c r="M44" s="5"/>
      <c r="N44" s="5"/>
      <c r="O44" s="8"/>
      <c r="P44" s="5"/>
    </row>
    <row r="45" spans="1:7" ht="12.75" customHeight="1">
      <c r="A45" s="31"/>
      <c r="B45" s="31"/>
      <c r="C45" s="31"/>
      <c r="D45" s="22"/>
      <c r="E45" s="22"/>
      <c r="F45" s="22"/>
      <c r="G45" s="5"/>
    </row>
    <row r="46" spans="1:7" ht="12.75">
      <c r="A46" s="22"/>
      <c r="B46" s="22"/>
      <c r="C46" s="22"/>
      <c r="D46" s="3"/>
      <c r="E46" s="3"/>
      <c r="F46" s="2"/>
      <c r="G46" s="2"/>
    </row>
    <row r="47" spans="1:5" ht="12.75">
      <c r="A47" s="22"/>
      <c r="B47" s="22"/>
      <c r="C47" s="22"/>
      <c r="D47" s="3"/>
      <c r="E47" s="3"/>
    </row>
    <row r="48" spans="1:5" ht="10.5" customHeight="1">
      <c r="A48" s="22"/>
      <c r="B48" s="22"/>
      <c r="C48" s="22"/>
      <c r="D48" s="3"/>
      <c r="E48" s="3"/>
    </row>
    <row r="49" spans="1:5" ht="12.75" hidden="1">
      <c r="A49" s="22" t="s">
        <v>55</v>
      </c>
      <c r="B49" s="22"/>
      <c r="C49" s="22"/>
      <c r="D49" s="3"/>
      <c r="E49" s="3"/>
    </row>
    <row r="50" spans="1:5" ht="12.75">
      <c r="A50" s="22"/>
      <c r="B50" s="22"/>
      <c r="C50" s="22"/>
      <c r="D50" s="3"/>
      <c r="E50" s="3"/>
    </row>
    <row r="51" spans="1:5" ht="0.75" customHeight="1">
      <c r="A51" s="22"/>
      <c r="B51" s="22"/>
      <c r="C51" s="22"/>
      <c r="D51" s="3"/>
      <c r="E51" s="3"/>
    </row>
    <row r="52" spans="1:5" ht="9.75" customHeight="1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</sheetData>
  <sheetProtection/>
  <mergeCells count="1">
    <mergeCell ref="A3: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6">
      <selection activeCell="I33" sqref="I33"/>
    </sheetView>
  </sheetViews>
  <sheetFormatPr defaultColWidth="9.140625" defaultRowHeight="12.75"/>
  <cols>
    <col min="2" max="2" width="15.8515625" style="0" bestFit="1" customWidth="1"/>
    <col min="3" max="13" width="16.8515625" style="0" bestFit="1" customWidth="1"/>
  </cols>
  <sheetData>
    <row r="1" spans="1:5" ht="12.75">
      <c r="A1" t="s">
        <v>2</v>
      </c>
      <c r="B1" s="35">
        <v>2300807</v>
      </c>
      <c r="C1" s="35">
        <f>B1/12</f>
        <v>191733.91666666666</v>
      </c>
      <c r="D1" s="10"/>
      <c r="E1" s="10"/>
    </row>
    <row r="3" spans="1:13" ht="12.75">
      <c r="A3" t="s">
        <v>3</v>
      </c>
      <c r="B3" t="s">
        <v>5</v>
      </c>
      <c r="C3" s="6" t="s">
        <v>6</v>
      </c>
      <c r="D3" s="6" t="s">
        <v>8</v>
      </c>
      <c r="E3" s="6" t="s">
        <v>7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</row>
    <row r="4" spans="1:33" ht="12.75">
      <c r="A4" t="s">
        <v>4</v>
      </c>
      <c r="B4" s="17">
        <f>C1</f>
        <v>191733.91666666666</v>
      </c>
      <c r="C4" s="17">
        <f>C1*2</f>
        <v>383467.8333333333</v>
      </c>
      <c r="D4" s="17">
        <f>C1*3</f>
        <v>575201.75</v>
      </c>
      <c r="E4" s="17">
        <f>C1*4</f>
        <v>766935.6666666666</v>
      </c>
      <c r="F4" s="17">
        <f>C1*5</f>
        <v>958669.5833333333</v>
      </c>
      <c r="G4" s="17">
        <f>C1*6</f>
        <v>1150403.5</v>
      </c>
      <c r="H4" s="17">
        <f>C1*7</f>
        <v>1342137.4166666665</v>
      </c>
      <c r="I4" s="17">
        <f>C1*8</f>
        <v>1533871.3333333333</v>
      </c>
      <c r="J4" s="17">
        <f>C1*9</f>
        <v>1725605.25</v>
      </c>
      <c r="K4" s="17">
        <f>C1*10</f>
        <v>1917339.1666666665</v>
      </c>
      <c r="L4" s="17">
        <f>C1*11</f>
        <v>2109073.083333333</v>
      </c>
      <c r="M4" s="17">
        <f>C1*12</f>
        <v>2300807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2.75">
      <c r="A5" t="s">
        <v>22</v>
      </c>
      <c r="B5" s="17">
        <v>179446.78</v>
      </c>
      <c r="C5" s="17">
        <v>364154.93</v>
      </c>
      <c r="D5" s="17">
        <v>554110.17</v>
      </c>
      <c r="E5" s="17">
        <v>734647.16</v>
      </c>
      <c r="F5" s="17">
        <v>921123.23</v>
      </c>
      <c r="G5" s="17">
        <v>1109803.92</v>
      </c>
      <c r="H5" s="17">
        <v>1291415.99</v>
      </c>
      <c r="I5" s="17"/>
      <c r="J5" s="17"/>
      <c r="K5" s="17"/>
      <c r="L5" s="1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3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25" spans="1:3" ht="12.75">
      <c r="A25" s="9" t="s">
        <v>18</v>
      </c>
      <c r="B25" s="9">
        <v>320137.5</v>
      </c>
      <c r="C25" s="9">
        <f>B25/12</f>
        <v>26678.125</v>
      </c>
    </row>
    <row r="27" spans="1:13" ht="12.75">
      <c r="A27" t="s">
        <v>3</v>
      </c>
      <c r="B27" t="s">
        <v>5</v>
      </c>
      <c r="C27" s="6" t="s">
        <v>6</v>
      </c>
      <c r="D27" s="6" t="s">
        <v>8</v>
      </c>
      <c r="E27" s="6" t="s">
        <v>7</v>
      </c>
      <c r="F27" s="6" t="s">
        <v>9</v>
      </c>
      <c r="G27" s="6" t="s">
        <v>10</v>
      </c>
      <c r="H27" s="6" t="s">
        <v>11</v>
      </c>
      <c r="I27" s="6" t="s">
        <v>12</v>
      </c>
      <c r="J27" s="6" t="s">
        <v>13</v>
      </c>
      <c r="K27" s="6" t="s">
        <v>14</v>
      </c>
      <c r="L27" s="6" t="s">
        <v>15</v>
      </c>
      <c r="M27" s="6" t="s">
        <v>16</v>
      </c>
    </row>
    <row r="28" spans="1:21" ht="12.75">
      <c r="A28" t="s">
        <v>4</v>
      </c>
      <c r="B28" s="17">
        <f>C25</f>
        <v>26678.125</v>
      </c>
      <c r="C28" s="17">
        <f>C25*2</f>
        <v>53356.25</v>
      </c>
      <c r="D28" s="17">
        <f>C25*3</f>
        <v>80034.375</v>
      </c>
      <c r="E28" s="17">
        <f>C25*4</f>
        <v>106712.5</v>
      </c>
      <c r="F28" s="17">
        <f>C25*5</f>
        <v>133390.625</v>
      </c>
      <c r="G28" s="17">
        <f>C25*6</f>
        <v>160068.75</v>
      </c>
      <c r="H28" s="17">
        <f>C25*7</f>
        <v>186746.875</v>
      </c>
      <c r="I28" s="17">
        <f>C25*8</f>
        <v>213425</v>
      </c>
      <c r="J28" s="17">
        <f>C25*9</f>
        <v>240103.125</v>
      </c>
      <c r="K28" s="17">
        <f>C25*10</f>
        <v>266781.25</v>
      </c>
      <c r="L28" s="17">
        <f>C25*11</f>
        <v>293459.375</v>
      </c>
      <c r="M28" s="17">
        <f>C25*12</f>
        <v>320137.5</v>
      </c>
      <c r="N28" s="2"/>
      <c r="O28" s="2"/>
      <c r="P28" s="2"/>
      <c r="Q28" s="2"/>
      <c r="R28" s="2"/>
      <c r="S28" s="2"/>
      <c r="T28" s="2"/>
      <c r="U28" s="2"/>
    </row>
    <row r="29" spans="1:12" ht="12.75">
      <c r="A29" t="s">
        <v>17</v>
      </c>
      <c r="B29" s="17">
        <v>26052.73</v>
      </c>
      <c r="C29" s="17">
        <v>51970.31</v>
      </c>
      <c r="D29" s="17">
        <v>77829.93</v>
      </c>
      <c r="E29" s="18">
        <v>103672.12</v>
      </c>
      <c r="F29" s="18">
        <v>130075.39</v>
      </c>
      <c r="G29" s="18">
        <v>157062.65</v>
      </c>
      <c r="H29" s="18">
        <v>179024.85</v>
      </c>
      <c r="I29" s="18"/>
      <c r="J29" s="18"/>
      <c r="K29" s="18"/>
      <c r="L29" s="12"/>
    </row>
    <row r="30" ht="12.75">
      <c r="E30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B4">
      <selection activeCell="H33" sqref="H33"/>
    </sheetView>
  </sheetViews>
  <sheetFormatPr defaultColWidth="9.140625" defaultRowHeight="12.75"/>
  <cols>
    <col min="1" max="1" width="12.8515625" style="0" customWidth="1"/>
    <col min="2" max="8" width="15.8515625" style="0" bestFit="1" customWidth="1"/>
    <col min="9" max="13" width="16.8515625" style="0" bestFit="1" customWidth="1"/>
  </cols>
  <sheetData>
    <row r="1" spans="1:3" ht="12.75">
      <c r="A1" t="s">
        <v>19</v>
      </c>
      <c r="B1" s="7">
        <v>426705</v>
      </c>
      <c r="C1">
        <f>B1/12</f>
        <v>35558.75</v>
      </c>
    </row>
    <row r="4" spans="1:13" ht="12.75">
      <c r="A4" t="s">
        <v>3</v>
      </c>
      <c r="B4" t="s">
        <v>5</v>
      </c>
      <c r="C4" s="6" t="s">
        <v>6</v>
      </c>
      <c r="D4" s="6" t="s">
        <v>8</v>
      </c>
      <c r="E4" s="6" t="s">
        <v>7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</row>
    <row r="5" spans="1:13" ht="12.75">
      <c r="A5" t="s">
        <v>20</v>
      </c>
      <c r="B5" s="17">
        <f>C1</f>
        <v>35558.75</v>
      </c>
      <c r="C5" s="17">
        <f>C1*2</f>
        <v>71117.5</v>
      </c>
      <c r="D5" s="17">
        <f>C1*3</f>
        <v>106676.25</v>
      </c>
      <c r="E5" s="17">
        <f>C1*4</f>
        <v>142235</v>
      </c>
      <c r="F5" s="17">
        <f>C1*5</f>
        <v>177793.75</v>
      </c>
      <c r="G5" s="17">
        <f>C1*6</f>
        <v>213352.5</v>
      </c>
      <c r="H5" s="17">
        <f>C1*7</f>
        <v>248911.25</v>
      </c>
      <c r="I5" s="17">
        <f>C1*8</f>
        <v>284470</v>
      </c>
      <c r="J5" s="17">
        <f>C1*9</f>
        <v>320028.75</v>
      </c>
      <c r="K5" s="17">
        <f>C1*10</f>
        <v>355587.5</v>
      </c>
      <c r="L5" s="17">
        <f>C1*11</f>
        <v>391146.25</v>
      </c>
      <c r="M5" s="17">
        <f>C1*12</f>
        <v>426705</v>
      </c>
    </row>
    <row r="6" spans="1:13" ht="12.75">
      <c r="A6" t="s">
        <v>17</v>
      </c>
      <c r="B6" s="14">
        <v>65385.68</v>
      </c>
      <c r="C6" s="14">
        <v>139756.17</v>
      </c>
      <c r="D6" s="14">
        <v>182935.01</v>
      </c>
      <c r="E6" s="14">
        <v>202211</v>
      </c>
      <c r="F6" s="36">
        <v>284365.59</v>
      </c>
      <c r="G6" s="14">
        <v>320168.92</v>
      </c>
      <c r="H6" s="14">
        <v>365274.87</v>
      </c>
      <c r="I6" s="14">
        <v>350564.87</v>
      </c>
      <c r="J6" s="14"/>
      <c r="K6" s="14"/>
      <c r="L6" s="14"/>
      <c r="M6" s="14"/>
    </row>
    <row r="29" spans="1:3" ht="12.75">
      <c r="A29" t="s">
        <v>21</v>
      </c>
      <c r="B29" s="7">
        <v>10000</v>
      </c>
      <c r="C29">
        <f>B29/12</f>
        <v>833.3333333333334</v>
      </c>
    </row>
    <row r="31" spans="1:13" ht="12.75">
      <c r="A31" t="s">
        <v>3</v>
      </c>
      <c r="B31" t="s">
        <v>5</v>
      </c>
      <c r="C31" s="6" t="s">
        <v>6</v>
      </c>
      <c r="D31" s="6" t="s">
        <v>8</v>
      </c>
      <c r="E31" s="6" t="s">
        <v>7</v>
      </c>
      <c r="F31" s="6" t="s">
        <v>9</v>
      </c>
      <c r="G31" s="6" t="s">
        <v>10</v>
      </c>
      <c r="H31" s="6" t="s">
        <v>11</v>
      </c>
      <c r="I31" s="6" t="s">
        <v>12</v>
      </c>
      <c r="J31" s="6" t="s">
        <v>13</v>
      </c>
      <c r="K31" s="6" t="s">
        <v>14</v>
      </c>
      <c r="L31" s="6" t="s">
        <v>15</v>
      </c>
      <c r="M31" s="6" t="s">
        <v>16</v>
      </c>
    </row>
    <row r="32" spans="1:13" ht="12.75">
      <c r="A32" t="s">
        <v>20</v>
      </c>
      <c r="B32" s="1">
        <f>C29</f>
        <v>833.3333333333334</v>
      </c>
      <c r="C32" s="1">
        <f>C29*2</f>
        <v>1666.6666666666667</v>
      </c>
      <c r="D32" s="1">
        <f>C29*3</f>
        <v>2500</v>
      </c>
      <c r="E32" s="1">
        <f>C29*4</f>
        <v>3333.3333333333335</v>
      </c>
      <c r="F32" s="1">
        <f>C29*5</f>
        <v>4166.666666666667</v>
      </c>
      <c r="G32" s="1">
        <f>C29*6</f>
        <v>5000</v>
      </c>
      <c r="H32" s="1">
        <f>C29*7</f>
        <v>5833.333333333334</v>
      </c>
      <c r="I32" s="1">
        <f>C29*8</f>
        <v>6666.666666666667</v>
      </c>
      <c r="J32" s="1">
        <f>C29*9</f>
        <v>7500</v>
      </c>
      <c r="K32" s="1">
        <f>C29*10</f>
        <v>8333.333333333334</v>
      </c>
      <c r="L32" s="1">
        <f>C29*11</f>
        <v>9166.666666666668</v>
      </c>
      <c r="M32" s="1">
        <f>C29*12</f>
        <v>10000</v>
      </c>
    </row>
    <row r="33" spans="1:12" ht="12.75">
      <c r="A33" t="s">
        <v>17</v>
      </c>
      <c r="B33">
        <v>269.38</v>
      </c>
      <c r="C33">
        <v>563.52</v>
      </c>
      <c r="D33" s="2">
        <v>1388.16</v>
      </c>
      <c r="E33" s="1">
        <v>2289.53</v>
      </c>
      <c r="F33" s="1">
        <v>2793.21</v>
      </c>
      <c r="G33" s="14">
        <v>3524.79</v>
      </c>
      <c r="H33" s="14">
        <v>4219.64</v>
      </c>
      <c r="I33" s="14">
        <v>4454.83</v>
      </c>
      <c r="J33" s="14"/>
      <c r="K33" s="14"/>
      <c r="L33" s="14"/>
    </row>
    <row r="34" spans="7:9" ht="12.75">
      <c r="G34" s="13"/>
      <c r="I34" s="15"/>
    </row>
    <row r="37" ht="12.75">
      <c r="H37" t="s">
        <v>23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64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0.13671875" style="0" customWidth="1"/>
    <col min="2" max="2" width="36.421875" style="0" hidden="1" customWidth="1"/>
    <col min="3" max="3" width="25.57421875" style="0" hidden="1" customWidth="1"/>
    <col min="4" max="5" width="28.7109375" style="0" hidden="1" customWidth="1"/>
    <col min="6" max="6" width="34.140625" style="0" customWidth="1"/>
    <col min="7" max="7" width="17.28125" style="0" customWidth="1"/>
    <col min="8" max="8" width="16.8515625" style="0" bestFit="1" customWidth="1"/>
    <col min="9" max="9" width="17.00390625" style="0" customWidth="1"/>
    <col min="10" max="10" width="15.421875" style="0" customWidth="1"/>
    <col min="11" max="11" width="19.00390625" style="0" customWidth="1"/>
  </cols>
  <sheetData>
    <row r="2" spans="2:6" s="5" customFormat="1" ht="15.75">
      <c r="B2" s="68"/>
      <c r="C2" s="68"/>
      <c r="D2" s="68"/>
      <c r="E2" s="68"/>
      <c r="F2" s="68"/>
    </row>
    <row r="3" spans="4:5" s="5" customFormat="1" ht="12.75">
      <c r="D3" s="20"/>
      <c r="E3" s="20"/>
    </row>
    <row r="4" spans="2:6" s="5" customFormat="1" ht="12.75">
      <c r="B4" s="22"/>
      <c r="C4" s="3"/>
      <c r="D4" s="23"/>
      <c r="E4" s="23"/>
      <c r="F4" s="8"/>
    </row>
    <row r="5" spans="3:6" s="5" customFormat="1" ht="12.75">
      <c r="C5" s="21"/>
      <c r="D5" s="24"/>
      <c r="E5" s="24"/>
      <c r="F5" s="8"/>
    </row>
    <row r="6" spans="3:6" s="5" customFormat="1" ht="12.75">
      <c r="C6" s="21"/>
      <c r="D6" s="24"/>
      <c r="E6" s="24"/>
      <c r="F6" s="8"/>
    </row>
    <row r="7" spans="3:6" s="5" customFormat="1" ht="12.75">
      <c r="C7" s="21"/>
      <c r="D7" s="24"/>
      <c r="E7" s="24"/>
      <c r="F7" s="8"/>
    </row>
    <row r="8" spans="3:6" s="5" customFormat="1" ht="12.75">
      <c r="C8" s="21"/>
      <c r="D8" s="24"/>
      <c r="E8" s="24"/>
      <c r="F8" s="8"/>
    </row>
    <row r="9" spans="3:6" s="5" customFormat="1" ht="0.75" customHeight="1">
      <c r="C9" s="21"/>
      <c r="D9" s="24"/>
      <c r="E9" s="24"/>
      <c r="F9" s="8"/>
    </row>
    <row r="10" spans="3:11" s="5" customFormat="1" ht="12.75" hidden="1">
      <c r="C10" s="21"/>
      <c r="D10" s="3"/>
      <c r="E10" s="3"/>
      <c r="F10" s="68"/>
      <c r="G10" s="69"/>
      <c r="H10" s="69"/>
      <c r="I10" s="69"/>
      <c r="J10" s="69"/>
      <c r="K10" s="69"/>
    </row>
    <row r="11" spans="3:11" s="5" customFormat="1" ht="12.75" hidden="1">
      <c r="C11" s="21"/>
      <c r="D11" s="24"/>
      <c r="E11" s="24"/>
      <c r="F11" s="69"/>
      <c r="G11" s="69"/>
      <c r="H11" s="69"/>
      <c r="I11" s="69"/>
      <c r="J11" s="69"/>
      <c r="K11" s="69"/>
    </row>
    <row r="12" spans="3:23" s="5" customFormat="1" ht="12.75">
      <c r="C12" s="8"/>
      <c r="D12" s="3"/>
      <c r="E12" s="3"/>
      <c r="G12" s="30"/>
      <c r="H12" s="3"/>
      <c r="I12" s="3"/>
      <c r="J12" s="3"/>
      <c r="K12" s="3"/>
      <c r="Q12" s="68"/>
      <c r="R12" s="69"/>
      <c r="S12" s="69"/>
      <c r="T12" s="69"/>
      <c r="U12" s="69"/>
      <c r="V12" s="69"/>
      <c r="W12" s="69"/>
    </row>
    <row r="13" spans="2:23" s="5" customFormat="1" ht="12.75">
      <c r="B13" s="22"/>
      <c r="D13" s="3"/>
      <c r="E13" s="3"/>
      <c r="F13" s="22"/>
      <c r="G13" s="3"/>
      <c r="H13" s="3"/>
      <c r="I13" s="3"/>
      <c r="J13" s="3"/>
      <c r="K13" s="3"/>
      <c r="Q13" s="69"/>
      <c r="R13" s="69"/>
      <c r="S13" s="69"/>
      <c r="T13" s="69"/>
      <c r="U13" s="69"/>
      <c r="V13" s="69"/>
      <c r="W13" s="69"/>
    </row>
    <row r="14" spans="3:23" s="5" customFormat="1" ht="12.75">
      <c r="C14" s="20"/>
      <c r="D14" s="24"/>
      <c r="E14" s="24"/>
      <c r="G14" s="3"/>
      <c r="H14" s="3"/>
      <c r="I14" s="3"/>
      <c r="J14" s="3"/>
      <c r="K14" s="3"/>
      <c r="R14" s="30"/>
      <c r="S14" s="3"/>
      <c r="T14" s="3"/>
      <c r="U14" s="3"/>
      <c r="V14" s="3"/>
      <c r="W14" s="3"/>
    </row>
    <row r="15" spans="3:23" s="5" customFormat="1" ht="12.75">
      <c r="C15" s="21"/>
      <c r="D15" s="24"/>
      <c r="E15" s="24"/>
      <c r="F15" s="22"/>
      <c r="G15" s="3"/>
      <c r="H15" s="3"/>
      <c r="I15" s="3"/>
      <c r="J15" s="3"/>
      <c r="K15" s="3"/>
      <c r="Q15" s="22"/>
      <c r="R15" s="3"/>
      <c r="S15" s="3"/>
      <c r="T15" s="3"/>
      <c r="U15" s="3"/>
      <c r="V15" s="3"/>
      <c r="W15" s="3"/>
    </row>
    <row r="16" spans="3:23" s="5" customFormat="1" ht="12.75">
      <c r="C16" s="21"/>
      <c r="D16" s="24"/>
      <c r="E16" s="24"/>
      <c r="G16" s="20"/>
      <c r="H16" s="24"/>
      <c r="I16" s="24"/>
      <c r="J16" s="24"/>
      <c r="K16" s="3"/>
      <c r="R16" s="3"/>
      <c r="S16" s="3"/>
      <c r="T16" s="3"/>
      <c r="U16" s="3"/>
      <c r="V16" s="3"/>
      <c r="W16" s="3"/>
    </row>
    <row r="17" spans="3:23" s="5" customFormat="1" ht="12.75">
      <c r="C17" s="21"/>
      <c r="D17" s="24"/>
      <c r="E17" s="24"/>
      <c r="G17" s="20"/>
      <c r="H17" s="24"/>
      <c r="I17" s="24"/>
      <c r="J17" s="24"/>
      <c r="K17" s="3"/>
      <c r="Q17" s="22"/>
      <c r="R17" s="3"/>
      <c r="S17" s="3"/>
      <c r="T17" s="3"/>
      <c r="U17" s="3"/>
      <c r="V17" s="3"/>
      <c r="W17" s="3"/>
    </row>
    <row r="18" spans="3:23" s="5" customFormat="1" ht="12.75">
      <c r="C18" s="21"/>
      <c r="D18" s="24"/>
      <c r="E18" s="24"/>
      <c r="G18" s="20"/>
      <c r="H18" s="24"/>
      <c r="I18" s="24"/>
      <c r="J18" s="24"/>
      <c r="K18" s="3"/>
      <c r="R18" s="20"/>
      <c r="S18" s="24"/>
      <c r="T18" s="24"/>
      <c r="U18" s="24"/>
      <c r="V18" s="24"/>
      <c r="W18" s="3"/>
    </row>
    <row r="19" spans="3:23" s="5" customFormat="1" ht="12.75">
      <c r="C19" s="21"/>
      <c r="D19" s="24"/>
      <c r="E19" s="24"/>
      <c r="G19" s="20"/>
      <c r="H19" s="24"/>
      <c r="I19" s="24"/>
      <c r="J19" s="24"/>
      <c r="K19" s="3"/>
      <c r="R19" s="20"/>
      <c r="S19" s="24"/>
      <c r="T19" s="24"/>
      <c r="U19" s="24"/>
      <c r="V19" s="24"/>
      <c r="W19" s="3"/>
    </row>
    <row r="20" spans="3:23" s="5" customFormat="1" ht="12.75">
      <c r="C20" s="21"/>
      <c r="D20" s="24"/>
      <c r="E20" s="24"/>
      <c r="F20" s="4"/>
      <c r="G20" s="20"/>
      <c r="H20" s="24"/>
      <c r="I20" s="24"/>
      <c r="J20" s="24"/>
      <c r="K20" s="3"/>
      <c r="R20" s="20"/>
      <c r="S20" s="24"/>
      <c r="T20" s="24"/>
      <c r="U20" s="24"/>
      <c r="V20" s="24"/>
      <c r="W20" s="3"/>
    </row>
    <row r="21" spans="3:23" s="5" customFormat="1" ht="12.75">
      <c r="C21" s="21"/>
      <c r="D21" s="24"/>
      <c r="E21" s="24"/>
      <c r="F21" s="4"/>
      <c r="G21" s="20"/>
      <c r="H21" s="24"/>
      <c r="I21" s="24"/>
      <c r="J21" s="24"/>
      <c r="K21" s="3"/>
      <c r="R21" s="20"/>
      <c r="S21" s="24"/>
      <c r="T21" s="24"/>
      <c r="U21" s="24"/>
      <c r="V21" s="24"/>
      <c r="W21" s="3"/>
    </row>
    <row r="22" spans="3:23" s="5" customFormat="1" ht="12.75">
      <c r="C22" s="21"/>
      <c r="D22" s="24"/>
      <c r="E22" s="24"/>
      <c r="F22" s="22"/>
      <c r="G22" s="3"/>
      <c r="H22" s="24"/>
      <c r="I22" s="24"/>
      <c r="J22" s="24"/>
      <c r="K22" s="3"/>
      <c r="R22" s="20"/>
      <c r="S22" s="24"/>
      <c r="T22" s="24"/>
      <c r="U22" s="24"/>
      <c r="V22" s="24"/>
      <c r="W22" s="3"/>
    </row>
    <row r="23" spans="3:23" s="5" customFormat="1" ht="12.75">
      <c r="C23" s="21"/>
      <c r="D23" s="24"/>
      <c r="E23" s="24"/>
      <c r="F23" s="22"/>
      <c r="G23" s="3"/>
      <c r="H23" s="3"/>
      <c r="I23" s="3"/>
      <c r="J23" s="24"/>
      <c r="K23" s="3"/>
      <c r="R23" s="20"/>
      <c r="S23" s="24"/>
      <c r="T23" s="24"/>
      <c r="U23" s="24"/>
      <c r="V23" s="24"/>
      <c r="W23" s="3"/>
    </row>
    <row r="24" spans="3:23" s="5" customFormat="1" ht="12.75">
      <c r="C24" s="21"/>
      <c r="D24" s="24"/>
      <c r="E24" s="24"/>
      <c r="F24" s="4"/>
      <c r="G24" s="20"/>
      <c r="H24" s="24"/>
      <c r="I24" s="24"/>
      <c r="J24" s="24"/>
      <c r="K24" s="3"/>
      <c r="R24" s="20"/>
      <c r="S24" s="24"/>
      <c r="T24" s="24"/>
      <c r="U24" s="24"/>
      <c r="V24" s="24"/>
      <c r="W24" s="3"/>
    </row>
    <row r="25" spans="3:23" s="5" customFormat="1" ht="12.75">
      <c r="C25" s="21"/>
      <c r="D25" s="3"/>
      <c r="E25" s="3"/>
      <c r="F25" s="4"/>
      <c r="G25" s="20"/>
      <c r="H25" s="24"/>
      <c r="I25" s="24"/>
      <c r="J25" s="3"/>
      <c r="K25" s="3"/>
      <c r="R25" s="20"/>
      <c r="S25" s="24"/>
      <c r="T25" s="24"/>
      <c r="U25" s="24"/>
      <c r="V25" s="24"/>
      <c r="W25" s="3"/>
    </row>
    <row r="26" spans="3:23" s="5" customFormat="1" ht="12.75">
      <c r="C26" s="21"/>
      <c r="D26" s="3"/>
      <c r="E26" s="3"/>
      <c r="F26" s="22"/>
      <c r="G26" s="3"/>
      <c r="H26" s="3"/>
      <c r="I26" s="3"/>
      <c r="J26" s="24"/>
      <c r="K26" s="3"/>
      <c r="Q26" s="22"/>
      <c r="R26" s="3"/>
      <c r="S26" s="24"/>
      <c r="T26" s="24"/>
      <c r="U26" s="24"/>
      <c r="V26" s="24"/>
      <c r="W26" s="3"/>
    </row>
    <row r="27" spans="3:23" s="5" customFormat="1" ht="12.75">
      <c r="C27" s="8"/>
      <c r="D27" s="3"/>
      <c r="E27" s="3"/>
      <c r="F27" s="4"/>
      <c r="G27" s="21"/>
      <c r="H27" s="21"/>
      <c r="I27" s="21"/>
      <c r="J27" s="24"/>
      <c r="K27" s="3"/>
      <c r="Q27" s="22"/>
      <c r="R27" s="3"/>
      <c r="S27" s="3"/>
      <c r="T27" s="3"/>
      <c r="U27" s="3"/>
      <c r="V27" s="3"/>
      <c r="W27" s="3"/>
    </row>
    <row r="28" spans="2:23" s="5" customFormat="1" ht="12.75">
      <c r="B28" s="22"/>
      <c r="C28" s="3"/>
      <c r="D28" s="3"/>
      <c r="E28" s="3"/>
      <c r="F28" s="4"/>
      <c r="G28" s="21"/>
      <c r="H28" s="24"/>
      <c r="I28" s="24"/>
      <c r="J28" s="3"/>
      <c r="K28" s="3"/>
      <c r="Q28" s="4"/>
      <c r="R28" s="20"/>
      <c r="S28" s="3"/>
      <c r="T28" s="24"/>
      <c r="U28" s="24"/>
      <c r="V28" s="24"/>
      <c r="W28" s="3"/>
    </row>
    <row r="29" spans="4:23" s="5" customFormat="1" ht="12.75" hidden="1">
      <c r="D29" s="3"/>
      <c r="E29" s="3"/>
      <c r="F29" s="4"/>
      <c r="G29" s="21"/>
      <c r="H29" s="24"/>
      <c r="I29" s="24"/>
      <c r="J29" s="21"/>
      <c r="K29" s="3"/>
      <c r="Q29" s="4"/>
      <c r="R29" s="20"/>
      <c r="S29" s="24"/>
      <c r="T29" s="24"/>
      <c r="U29" s="24"/>
      <c r="V29" s="24"/>
      <c r="W29" s="3"/>
    </row>
    <row r="30" spans="4:23" s="5" customFormat="1" ht="12.75">
      <c r="D30" s="3"/>
      <c r="E30" s="3"/>
      <c r="F30" s="4"/>
      <c r="G30" s="21"/>
      <c r="H30" s="24"/>
      <c r="I30" s="24"/>
      <c r="J30" s="24"/>
      <c r="K30" s="3"/>
      <c r="Q30" s="22"/>
      <c r="R30" s="3"/>
      <c r="S30" s="3"/>
      <c r="T30" s="3"/>
      <c r="U30" s="3"/>
      <c r="V30" s="3"/>
      <c r="W30" s="3"/>
    </row>
    <row r="31" spans="2:23" s="5" customFormat="1" ht="12.75">
      <c r="B31" s="22"/>
      <c r="C31" s="3"/>
      <c r="D31" s="3"/>
      <c r="E31" s="3"/>
      <c r="F31" s="4"/>
      <c r="G31" s="21"/>
      <c r="H31" s="24"/>
      <c r="I31" s="24"/>
      <c r="J31" s="24"/>
      <c r="K31" s="3"/>
      <c r="Q31" s="4"/>
      <c r="R31" s="21"/>
      <c r="S31" s="21"/>
      <c r="T31" s="21"/>
      <c r="U31" s="21"/>
      <c r="V31" s="21"/>
      <c r="W31" s="3"/>
    </row>
    <row r="32" spans="3:23" s="5" customFormat="1" ht="12.75">
      <c r="C32" s="21"/>
      <c r="D32" s="24"/>
      <c r="E32" s="24"/>
      <c r="F32" s="4"/>
      <c r="G32" s="21"/>
      <c r="H32" s="24"/>
      <c r="I32" s="24"/>
      <c r="J32" s="24"/>
      <c r="K32" s="3"/>
      <c r="Q32" s="4"/>
      <c r="R32" s="21"/>
      <c r="S32" s="24"/>
      <c r="T32" s="24"/>
      <c r="U32" s="24"/>
      <c r="V32" s="24"/>
      <c r="W32" s="3"/>
    </row>
    <row r="33" spans="3:23" s="5" customFormat="1" ht="12.75">
      <c r="C33" s="21"/>
      <c r="D33" s="24"/>
      <c r="E33" s="24"/>
      <c r="F33" s="4"/>
      <c r="G33" s="20"/>
      <c r="H33" s="24"/>
      <c r="I33" s="24"/>
      <c r="J33" s="24"/>
      <c r="K33" s="3"/>
      <c r="Q33" s="4"/>
      <c r="R33" s="21"/>
      <c r="S33" s="24"/>
      <c r="T33" s="24"/>
      <c r="U33" s="24"/>
      <c r="V33" s="24"/>
      <c r="W33" s="3"/>
    </row>
    <row r="34" spans="3:23" s="5" customFormat="1" ht="12.75">
      <c r="C34" s="21"/>
      <c r="D34" s="24"/>
      <c r="E34" s="24"/>
      <c r="F34" s="4"/>
      <c r="G34" s="20"/>
      <c r="H34" s="24"/>
      <c r="I34" s="24"/>
      <c r="J34" s="24"/>
      <c r="K34" s="3"/>
      <c r="Q34" s="4"/>
      <c r="R34" s="21"/>
      <c r="S34" s="24"/>
      <c r="T34" s="24"/>
      <c r="U34" s="24"/>
      <c r="V34" s="24"/>
      <c r="W34" s="3"/>
    </row>
    <row r="35" spans="3:23" s="5" customFormat="1" ht="12.75">
      <c r="C35" s="21"/>
      <c r="D35" s="24"/>
      <c r="E35" s="24"/>
      <c r="F35" s="4"/>
      <c r="G35" s="20"/>
      <c r="H35" s="24"/>
      <c r="I35" s="24"/>
      <c r="J35" s="24"/>
      <c r="K35" s="3"/>
      <c r="Q35" s="4"/>
      <c r="R35" s="21"/>
      <c r="S35" s="24"/>
      <c r="T35" s="24"/>
      <c r="U35" s="24"/>
      <c r="V35" s="24"/>
      <c r="W35" s="3"/>
    </row>
    <row r="36" spans="3:23" s="5" customFormat="1" ht="12.75">
      <c r="C36" s="21"/>
      <c r="D36" s="3"/>
      <c r="E36" s="3"/>
      <c r="F36" s="4"/>
      <c r="G36" s="20"/>
      <c r="H36" s="3"/>
      <c r="I36" s="3"/>
      <c r="J36" s="24"/>
      <c r="K36" s="3"/>
      <c r="Q36" s="4"/>
      <c r="R36" s="21"/>
      <c r="S36" s="24"/>
      <c r="T36" s="24"/>
      <c r="U36" s="24"/>
      <c r="V36" s="24"/>
      <c r="W36" s="3"/>
    </row>
    <row r="37" spans="3:23" s="5" customFormat="1" ht="12.75">
      <c r="C37" s="8"/>
      <c r="D37" s="3"/>
      <c r="E37" s="3"/>
      <c r="F37" s="22"/>
      <c r="G37" s="3"/>
      <c r="H37" s="24"/>
      <c r="I37" s="24"/>
      <c r="J37" s="24"/>
      <c r="K37" s="3"/>
      <c r="Q37" s="4"/>
      <c r="R37" s="20"/>
      <c r="S37" s="24"/>
      <c r="T37" s="24"/>
      <c r="U37" s="24"/>
      <c r="V37" s="24"/>
      <c r="W37" s="3"/>
    </row>
    <row r="38" spans="3:23" s="5" customFormat="1" ht="12.75">
      <c r="C38" s="25"/>
      <c r="D38" s="3"/>
      <c r="E38" s="3"/>
      <c r="F38" s="31"/>
      <c r="G38" s="3"/>
      <c r="H38" s="3"/>
      <c r="I38" s="3"/>
      <c r="J38" s="3"/>
      <c r="K38" s="3"/>
      <c r="Q38" s="4" t="s">
        <v>51</v>
      </c>
      <c r="R38" s="20"/>
      <c r="S38" s="24"/>
      <c r="T38" s="24"/>
      <c r="U38" s="24"/>
      <c r="V38" s="24"/>
      <c r="W38" s="3"/>
    </row>
    <row r="39" spans="2:23" s="5" customFormat="1" ht="12.75">
      <c r="B39" s="22"/>
      <c r="C39" s="3"/>
      <c r="D39" s="3"/>
      <c r="E39" s="3"/>
      <c r="F39" s="4"/>
      <c r="G39" s="21"/>
      <c r="H39" s="3"/>
      <c r="I39" s="3"/>
      <c r="J39" s="24"/>
      <c r="K39" s="24"/>
      <c r="Q39" s="4"/>
      <c r="R39" s="20"/>
      <c r="S39" s="24"/>
      <c r="T39" s="24"/>
      <c r="U39" s="24"/>
      <c r="V39" s="24"/>
      <c r="W39" s="3"/>
    </row>
    <row r="40" spans="4:23" s="5" customFormat="1" ht="12.75">
      <c r="D40" s="24"/>
      <c r="E40" s="24"/>
      <c r="F40" s="4"/>
      <c r="G40" s="21"/>
      <c r="H40" s="3"/>
      <c r="I40" s="3"/>
      <c r="J40" s="3"/>
      <c r="K40" s="3"/>
      <c r="Q40" s="4"/>
      <c r="R40" s="20"/>
      <c r="S40" s="3"/>
      <c r="T40" s="3"/>
      <c r="U40" s="3"/>
      <c r="V40" s="3"/>
      <c r="W40" s="3"/>
    </row>
    <row r="41" spans="2:23" s="5" customFormat="1" ht="12.75">
      <c r="B41" s="22"/>
      <c r="D41" s="3"/>
      <c r="E41" s="3"/>
      <c r="F41" s="4"/>
      <c r="G41" s="25"/>
      <c r="H41" s="25"/>
      <c r="I41" s="25"/>
      <c r="J41" s="3"/>
      <c r="K41" s="3"/>
      <c r="Q41" s="22"/>
      <c r="R41" s="3"/>
      <c r="S41" s="3"/>
      <c r="T41" s="24"/>
      <c r="U41" s="24"/>
      <c r="V41" s="24"/>
      <c r="W41" s="24"/>
    </row>
    <row r="42" spans="2:23" s="5" customFormat="1" ht="15.75">
      <c r="B42" s="26"/>
      <c r="C42" s="3"/>
      <c r="D42" s="3"/>
      <c r="E42" s="3"/>
      <c r="F42" s="4"/>
      <c r="G42" s="21"/>
      <c r="H42" s="24"/>
      <c r="I42" s="24"/>
      <c r="J42" s="3"/>
      <c r="K42" s="3"/>
      <c r="Q42" s="31"/>
      <c r="R42" s="3"/>
      <c r="S42" s="3"/>
      <c r="T42" s="3"/>
      <c r="U42" s="3"/>
      <c r="V42" s="3"/>
      <c r="W42" s="3"/>
    </row>
    <row r="43" spans="4:23" s="5" customFormat="1" ht="12.75">
      <c r="D43" s="3"/>
      <c r="E43" s="3"/>
      <c r="F43" s="4"/>
      <c r="G43" s="21"/>
      <c r="H43" s="24"/>
      <c r="I43" s="3"/>
      <c r="J43" s="25"/>
      <c r="K43" s="3"/>
      <c r="Q43" s="4"/>
      <c r="R43" s="21"/>
      <c r="S43" s="3"/>
      <c r="T43" s="3"/>
      <c r="U43" s="3"/>
      <c r="V43" s="3"/>
      <c r="W43" s="3"/>
    </row>
    <row r="44" spans="3:23" s="5" customFormat="1" ht="12.75">
      <c r="C44" s="21"/>
      <c r="D44" s="3"/>
      <c r="E44" s="3"/>
      <c r="F44" s="22"/>
      <c r="G44" s="3"/>
      <c r="H44" s="3"/>
      <c r="I44" s="3"/>
      <c r="J44" s="24"/>
      <c r="K44" s="3"/>
      <c r="Q44" s="4"/>
      <c r="R44" s="21"/>
      <c r="S44" s="3"/>
      <c r="T44" s="3"/>
      <c r="U44" s="3"/>
      <c r="V44" s="3"/>
      <c r="W44" s="3"/>
    </row>
    <row r="45" spans="3:23" s="5" customFormat="1" ht="12.75">
      <c r="C45" s="20"/>
      <c r="D45" s="3"/>
      <c r="E45" s="3"/>
      <c r="F45" s="22"/>
      <c r="G45" s="3"/>
      <c r="H45" s="3"/>
      <c r="I45" s="3"/>
      <c r="J45" s="3"/>
      <c r="K45" s="3"/>
      <c r="Q45" s="4"/>
      <c r="R45" s="25"/>
      <c r="S45" s="25"/>
      <c r="T45" s="25"/>
      <c r="U45" s="25"/>
      <c r="V45" s="25"/>
      <c r="W45" s="3"/>
    </row>
    <row r="46" spans="3:23" s="5" customFormat="1" ht="12.75">
      <c r="C46" s="27"/>
      <c r="D46" s="3"/>
      <c r="E46" s="3"/>
      <c r="F46" s="32"/>
      <c r="G46" s="33"/>
      <c r="H46" s="3"/>
      <c r="I46" s="3"/>
      <c r="J46" s="3"/>
      <c r="K46" s="3"/>
      <c r="Q46" s="4"/>
      <c r="R46" s="21"/>
      <c r="S46" s="24"/>
      <c r="T46" s="24"/>
      <c r="U46" s="24"/>
      <c r="V46" s="24"/>
      <c r="W46" s="3"/>
    </row>
    <row r="47" spans="3:23" s="5" customFormat="1" ht="12.75">
      <c r="C47" s="20"/>
      <c r="D47" s="3"/>
      <c r="E47" s="3"/>
      <c r="F47" s="34"/>
      <c r="G47" s="20"/>
      <c r="H47" s="3"/>
      <c r="I47" s="3"/>
      <c r="J47" s="3"/>
      <c r="K47" s="3"/>
      <c r="Q47" s="4"/>
      <c r="R47" s="21"/>
      <c r="S47" s="3"/>
      <c r="T47" s="24"/>
      <c r="U47" s="3"/>
      <c r="V47" s="3"/>
      <c r="W47" s="3"/>
    </row>
    <row r="48" spans="3:23" s="5" customFormat="1" ht="12.75">
      <c r="C48" s="20"/>
      <c r="D48" s="3"/>
      <c r="E48" s="3"/>
      <c r="F48" s="34"/>
      <c r="G48" s="20"/>
      <c r="H48" s="3"/>
      <c r="I48" s="3"/>
      <c r="J48" s="3"/>
      <c r="K48" s="3"/>
      <c r="Q48" s="22"/>
      <c r="R48" s="3"/>
      <c r="S48" s="3"/>
      <c r="T48" s="3"/>
      <c r="U48" s="3"/>
      <c r="V48" s="3"/>
      <c r="W48" s="3"/>
    </row>
    <row r="49" spans="3:23" s="5" customFormat="1" ht="12.75">
      <c r="C49" s="20"/>
      <c r="D49" s="3"/>
      <c r="E49" s="3"/>
      <c r="F49" s="34"/>
      <c r="G49" s="20"/>
      <c r="H49" s="3"/>
      <c r="I49" s="3"/>
      <c r="J49" s="3"/>
      <c r="K49" s="3"/>
      <c r="Q49" s="22"/>
      <c r="R49" s="3"/>
      <c r="S49" s="3"/>
      <c r="T49" s="3"/>
      <c r="U49" s="3"/>
      <c r="V49" s="3"/>
      <c r="W49" s="3"/>
    </row>
    <row r="50" spans="3:23" s="5" customFormat="1" ht="12.75">
      <c r="C50" s="20"/>
      <c r="D50" s="3"/>
      <c r="E50" s="3"/>
      <c r="F50" s="34"/>
      <c r="G50" s="20"/>
      <c r="H50" s="3"/>
      <c r="I50" s="3"/>
      <c r="J50" s="3"/>
      <c r="K50" s="3"/>
      <c r="Q50" s="32"/>
      <c r="R50" s="33"/>
      <c r="S50" s="3"/>
      <c r="T50" s="3"/>
      <c r="U50" s="3"/>
      <c r="V50" s="3"/>
      <c r="W50" s="3"/>
    </row>
    <row r="51" spans="2:23" s="5" customFormat="1" ht="12.75">
      <c r="B51" s="4"/>
      <c r="C51" s="21"/>
      <c r="D51" s="25"/>
      <c r="E51" s="25"/>
      <c r="F51" s="34"/>
      <c r="G51" s="20"/>
      <c r="H51" s="3"/>
      <c r="I51" s="3"/>
      <c r="J51" s="3"/>
      <c r="K51" s="3"/>
      <c r="Q51" s="34"/>
      <c r="R51" s="20"/>
      <c r="S51" s="3"/>
      <c r="T51" s="3"/>
      <c r="U51" s="3"/>
      <c r="V51" s="3"/>
      <c r="W51" s="3"/>
    </row>
    <row r="52" spans="6:23" s="5" customFormat="1" ht="12.75">
      <c r="F52" s="31"/>
      <c r="G52" s="3"/>
      <c r="H52" s="3"/>
      <c r="I52" s="3"/>
      <c r="J52" s="3"/>
      <c r="K52" s="3"/>
      <c r="Q52" s="34"/>
      <c r="R52" s="20"/>
      <c r="S52" s="3"/>
      <c r="T52" s="3"/>
      <c r="U52" s="3"/>
      <c r="V52" s="3"/>
      <c r="W52" s="3"/>
    </row>
    <row r="53" spans="7:23" s="5" customFormat="1" ht="12.75">
      <c r="G53" s="20"/>
      <c r="H53" s="3"/>
      <c r="I53" s="3"/>
      <c r="J53" s="3"/>
      <c r="K53" s="3"/>
      <c r="Q53" s="34"/>
      <c r="R53" s="20"/>
      <c r="S53" s="3"/>
      <c r="T53" s="3"/>
      <c r="U53" s="3"/>
      <c r="V53" s="3"/>
      <c r="W53" s="3"/>
    </row>
    <row r="54" spans="7:23" s="5" customFormat="1" ht="12.75">
      <c r="G54" s="20"/>
      <c r="H54" s="3"/>
      <c r="I54" s="3"/>
      <c r="J54" s="3"/>
      <c r="K54" s="3"/>
      <c r="Q54" s="34"/>
      <c r="R54" s="20"/>
      <c r="S54" s="3"/>
      <c r="T54" s="3"/>
      <c r="U54" s="3"/>
      <c r="V54" s="3"/>
      <c r="W54" s="3"/>
    </row>
    <row r="55" spans="6:25" ht="12.75">
      <c r="F55" s="5"/>
      <c r="G55" s="20"/>
      <c r="H55" s="3"/>
      <c r="I55" s="3"/>
      <c r="J55" s="3"/>
      <c r="K55" s="3"/>
      <c r="P55" s="5"/>
      <c r="Q55" s="34"/>
      <c r="R55" s="20"/>
      <c r="S55" s="3"/>
      <c r="T55" s="3"/>
      <c r="U55" s="3"/>
      <c r="V55" s="3"/>
      <c r="W55" s="3"/>
      <c r="X55" s="5"/>
      <c r="Y55" s="5"/>
    </row>
    <row r="56" spans="6:25" ht="12.75">
      <c r="F56" s="5"/>
      <c r="G56" s="5"/>
      <c r="H56" s="5"/>
      <c r="I56" s="5"/>
      <c r="J56" s="3"/>
      <c r="K56" s="3"/>
      <c r="P56" s="5"/>
      <c r="Q56" s="31"/>
      <c r="R56" s="3"/>
      <c r="S56" s="3"/>
      <c r="T56" s="3"/>
      <c r="U56" s="3"/>
      <c r="V56" s="3"/>
      <c r="W56" s="3"/>
      <c r="X56" s="5"/>
      <c r="Y56" s="5"/>
    </row>
    <row r="57" spans="9:25" ht="12.75">
      <c r="I57" s="5"/>
      <c r="J57" s="3"/>
      <c r="K57" s="3"/>
      <c r="L57" s="5"/>
      <c r="M57" s="5"/>
      <c r="P57" s="5"/>
      <c r="Q57" s="5"/>
      <c r="R57" s="20"/>
      <c r="S57" s="3"/>
      <c r="T57" s="3"/>
      <c r="U57" s="3"/>
      <c r="V57" s="3"/>
      <c r="W57" s="3"/>
      <c r="X57" s="5"/>
      <c r="Y57" s="5"/>
    </row>
    <row r="58" spans="9:25" ht="12.75">
      <c r="I58" s="5"/>
      <c r="J58" s="5"/>
      <c r="K58" s="5"/>
      <c r="L58" s="5"/>
      <c r="M58" s="5"/>
      <c r="P58" s="5"/>
      <c r="Q58" s="5"/>
      <c r="R58" s="20"/>
      <c r="S58" s="3"/>
      <c r="T58" s="3"/>
      <c r="U58" s="3"/>
      <c r="V58" s="3"/>
      <c r="W58" s="3"/>
      <c r="X58" s="5"/>
      <c r="Y58" s="5"/>
    </row>
    <row r="59" spans="9:25" ht="12.75">
      <c r="I59" s="5"/>
      <c r="J59" s="5"/>
      <c r="K59" s="5"/>
      <c r="L59" s="5"/>
      <c r="M59" s="5"/>
      <c r="P59" s="5"/>
      <c r="Q59" s="5"/>
      <c r="R59" s="20"/>
      <c r="S59" s="3"/>
      <c r="T59" s="3"/>
      <c r="U59" s="3"/>
      <c r="V59" s="3"/>
      <c r="W59" s="3"/>
      <c r="X59" s="5"/>
      <c r="Y59" s="5"/>
    </row>
    <row r="60" spans="16:25" ht="12.75"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6:25" ht="12.75"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6:25" ht="12.75"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6:25" ht="12.75"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6:25" ht="12.75">
      <c r="P64" s="5"/>
      <c r="Q64" s="5"/>
      <c r="R64" s="5"/>
      <c r="S64" s="5"/>
      <c r="T64" s="5"/>
      <c r="U64" s="5"/>
      <c r="V64" s="5"/>
      <c r="W64" s="5"/>
      <c r="X64" s="5"/>
      <c r="Y64" s="5"/>
    </row>
  </sheetData>
  <sheetProtection/>
  <mergeCells count="3">
    <mergeCell ref="B2:F2"/>
    <mergeCell ref="Q12:W13"/>
    <mergeCell ref="F10:K11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Dekanát SjF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Kuzmová</dc:creator>
  <cp:keywords/>
  <dc:description/>
  <cp:lastModifiedBy>Kuzmova</cp:lastModifiedBy>
  <cp:lastPrinted>2013-07-01T13:17:39Z</cp:lastPrinted>
  <dcterms:created xsi:type="dcterms:W3CDTF">2007-10-12T06:13:55Z</dcterms:created>
  <dcterms:modified xsi:type="dcterms:W3CDTF">2013-09-06T12:05:22Z</dcterms:modified>
  <cp:category/>
  <cp:version/>
  <cp:contentType/>
  <cp:contentStatus/>
</cp:coreProperties>
</file>