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0"/>
  </bookViews>
  <sheets>
    <sheet name="SjF_ustavy_predmety_2012" sheetId="1" r:id="rId1"/>
    <sheet name="ÚAMM" sheetId="2" r:id="rId2"/>
    <sheet name="ÚAMAI1" sheetId="3" r:id="rId3"/>
    <sheet name="ÚDTK" sheetId="4" r:id="rId4"/>
    <sheet name="ÚMF" sheetId="5" r:id="rId5"/>
    <sheet name="ÚCHaHSZ" sheetId="6" r:id="rId6"/>
    <sheet name="ÚTM" sheetId="7" r:id="rId7"/>
    <sheet name="ÚTE" sheetId="8" r:id="rId8"/>
    <sheet name="ÚSETM" sheetId="9" r:id="rId9"/>
    <sheet name="KKŠ-počty učiteľov" sheetId="10" r:id="rId10"/>
    <sheet name="SÚHRN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<sst xmlns="http://schemas.openxmlformats.org/spreadsheetml/2006/main" count="6632" uniqueCount="1094">
  <si>
    <t>SKRATKA</t>
  </si>
  <si>
    <t>CJŠ</t>
  </si>
  <si>
    <t>SjF</t>
  </si>
  <si>
    <t>ÚAMAI</t>
  </si>
  <si>
    <t>ÚAMM</t>
  </si>
  <si>
    <t>ÚCHHSZ</t>
  </si>
  <si>
    <t>ÚDTK</t>
  </si>
  <si>
    <t>ÚMF</t>
  </si>
  <si>
    <t>ÚSETM</t>
  </si>
  <si>
    <t>ÚTE</t>
  </si>
  <si>
    <t>ÚTM</t>
  </si>
  <si>
    <t>PRACOVISKO</t>
  </si>
  <si>
    <t>Centrum jazykov a športu</t>
  </si>
  <si>
    <t>Strojnícka fakulta</t>
  </si>
  <si>
    <t>Ústav automatizácie, merania a aplikovanej informatiky</t>
  </si>
  <si>
    <t>Ústav aplikovanej mechaniky a mechatroniky</t>
  </si>
  <si>
    <t>Ústav chemických a hydraulických strojov a zariadení</t>
  </si>
  <si>
    <t>Ústav dopravnej techniky a konštruovania</t>
  </si>
  <si>
    <t>Ústav matematiky a fyziky</t>
  </si>
  <si>
    <t>Ústav výrobných systémov, environmentálnej techniky a manažmentu kvality</t>
  </si>
  <si>
    <t>Ústav tepelnej energetiky</t>
  </si>
  <si>
    <t>Ústav technológií a materiálov</t>
  </si>
  <si>
    <t>OBDOBIE</t>
  </si>
  <si>
    <t>ZS 2012/2013</t>
  </si>
  <si>
    <t>LS 2011/2012</t>
  </si>
  <si>
    <t>KOD</t>
  </si>
  <si>
    <t>283140_BDP</t>
  </si>
  <si>
    <t>283145_BDP</t>
  </si>
  <si>
    <t>283145_BDS</t>
  </si>
  <si>
    <t>283170_BEK</t>
  </si>
  <si>
    <t>283250_BDP</t>
  </si>
  <si>
    <t>283255_BDP</t>
  </si>
  <si>
    <t>283275_BEK</t>
  </si>
  <si>
    <t>283280_BEK</t>
  </si>
  <si>
    <t>283360_BDP</t>
  </si>
  <si>
    <t>283374_BEK</t>
  </si>
  <si>
    <t>283385_BEK</t>
  </si>
  <si>
    <t>283501_IDP</t>
  </si>
  <si>
    <t>283507_IDK</t>
  </si>
  <si>
    <t>283507_IDP</t>
  </si>
  <si>
    <t>283130_BDP</t>
  </si>
  <si>
    <t>283133_BEK</t>
  </si>
  <si>
    <t>283505_IDK</t>
  </si>
  <si>
    <t>283505_IDP</t>
  </si>
  <si>
    <t>283608_IDK</t>
  </si>
  <si>
    <t>283608_IDP</t>
  </si>
  <si>
    <t>283142_BDP</t>
  </si>
  <si>
    <t>283147_BDP</t>
  </si>
  <si>
    <t>283252_BDP</t>
  </si>
  <si>
    <t>283257_BDP</t>
  </si>
  <si>
    <t>283282_BEK</t>
  </si>
  <si>
    <t>283362_BDP</t>
  </si>
  <si>
    <t>283384_BEK</t>
  </si>
  <si>
    <t>283503_IDP</t>
  </si>
  <si>
    <t>283141_BDP</t>
  </si>
  <si>
    <t>283146_BDP</t>
  </si>
  <si>
    <t>283171_BEK</t>
  </si>
  <si>
    <t>283251_BDP</t>
  </si>
  <si>
    <t>283256_BDP</t>
  </si>
  <si>
    <t>283276_BEK</t>
  </si>
  <si>
    <t>283281_BEK</t>
  </si>
  <si>
    <t>283361_BDP</t>
  </si>
  <si>
    <t>283386_BEK</t>
  </si>
  <si>
    <t>283502_IDP</t>
  </si>
  <si>
    <t>283232_BDP</t>
  </si>
  <si>
    <t>283335_BEK</t>
  </si>
  <si>
    <t>283190_BDS</t>
  </si>
  <si>
    <t>283191_BDS</t>
  </si>
  <si>
    <t>283131_BDP</t>
  </si>
  <si>
    <t>283234_BEK</t>
  </si>
  <si>
    <t>283143_BDP</t>
  </si>
  <si>
    <t>283148_BDP</t>
  </si>
  <si>
    <t>283253_BDP</t>
  </si>
  <si>
    <t>283258_BDP</t>
  </si>
  <si>
    <t>283258_BDS</t>
  </si>
  <si>
    <t>283363_BDP</t>
  </si>
  <si>
    <t>283506_IDK</t>
  </si>
  <si>
    <t>283506_IDP</t>
  </si>
  <si>
    <t>284192_BDP</t>
  </si>
  <si>
    <t>284198_BDP</t>
  </si>
  <si>
    <t>284294_BDP</t>
  </si>
  <si>
    <t>284296_BDP</t>
  </si>
  <si>
    <t>284190_BDP</t>
  </si>
  <si>
    <t>284191_BDP</t>
  </si>
  <si>
    <t>284293_BDP</t>
  </si>
  <si>
    <t>284293_BDS</t>
  </si>
  <si>
    <t>284295_BDP</t>
  </si>
  <si>
    <t>284295_BDS</t>
  </si>
  <si>
    <t>284397_BDP</t>
  </si>
  <si>
    <t>284399_BDP</t>
  </si>
  <si>
    <t>284510_IDP</t>
  </si>
  <si>
    <t>284511_IDP</t>
  </si>
  <si>
    <t>284612_IDP</t>
  </si>
  <si>
    <t>284613_IDP</t>
  </si>
  <si>
    <t>1000001</t>
  </si>
  <si>
    <t>220502_IDP</t>
  </si>
  <si>
    <t>220302_BDP</t>
  </si>
  <si>
    <t>220304_BDP</t>
  </si>
  <si>
    <t>220308_BDP</t>
  </si>
  <si>
    <t>220399_BDP</t>
  </si>
  <si>
    <t>220589_IDK</t>
  </si>
  <si>
    <t>220589_IDP</t>
  </si>
  <si>
    <t>220313_BDP</t>
  </si>
  <si>
    <t>220544_IDP</t>
  </si>
  <si>
    <t>220558_IDK</t>
  </si>
  <si>
    <t>220558_IDP</t>
  </si>
  <si>
    <t>220647_IDP</t>
  </si>
  <si>
    <t>220648_IDP</t>
  </si>
  <si>
    <t>220649_IDP</t>
  </si>
  <si>
    <t>220623_IDP</t>
  </si>
  <si>
    <t>220621_IDP</t>
  </si>
  <si>
    <t>220609_IDP</t>
  </si>
  <si>
    <t>220518_IDP</t>
  </si>
  <si>
    <t>220605_IDP</t>
  </si>
  <si>
    <t>220201_BDP</t>
  </si>
  <si>
    <t>220221_BEK</t>
  </si>
  <si>
    <t>220501_IDP</t>
  </si>
  <si>
    <t>220610_IDP</t>
  </si>
  <si>
    <t>220586_IDP</t>
  </si>
  <si>
    <t>220588_IDP</t>
  </si>
  <si>
    <t>220591_IDP</t>
  </si>
  <si>
    <t>220551_IDP</t>
  </si>
  <si>
    <t>220573_IDP</t>
  </si>
  <si>
    <t>220533_IDP</t>
  </si>
  <si>
    <t>220303_BDP</t>
  </si>
  <si>
    <t>220314_BDP</t>
  </si>
  <si>
    <t>220641_IDP</t>
  </si>
  <si>
    <t>220666_IDP</t>
  </si>
  <si>
    <t>220639_IDP</t>
  </si>
  <si>
    <t>220532_IDP</t>
  </si>
  <si>
    <t>220571_IDK</t>
  </si>
  <si>
    <t>220571_IDP</t>
  </si>
  <si>
    <t>220654_IDP</t>
  </si>
  <si>
    <t>220682_IDP</t>
  </si>
  <si>
    <t>220663_IDP</t>
  </si>
  <si>
    <t>220307_BDP</t>
  </si>
  <si>
    <t>220531_IDP</t>
  </si>
  <si>
    <t>220557_IDK</t>
  </si>
  <si>
    <t>220557_IDP</t>
  </si>
  <si>
    <t>220581_IDK</t>
  </si>
  <si>
    <t>220581_IDP</t>
  </si>
  <si>
    <t>220550_IDP</t>
  </si>
  <si>
    <t>220668_IDK</t>
  </si>
  <si>
    <t>220668_IDP</t>
  </si>
  <si>
    <t>220527_IDP</t>
  </si>
  <si>
    <t>220305_BDP</t>
  </si>
  <si>
    <t>220309_BDP</t>
  </si>
  <si>
    <t>220553_IDP</t>
  </si>
  <si>
    <t>220655_IDP</t>
  </si>
  <si>
    <t>220678_IDP</t>
  </si>
  <si>
    <t>220664_IDP</t>
  </si>
  <si>
    <t>220310_BDP</t>
  </si>
  <si>
    <t>220585_IDP</t>
  </si>
  <si>
    <t>220587_IDP</t>
  </si>
  <si>
    <t>220590_IDP</t>
  </si>
  <si>
    <t>220312_BDP</t>
  </si>
  <si>
    <t>220560_IDP</t>
  </si>
  <si>
    <t>220536_IDP</t>
  </si>
  <si>
    <t>220552_IDP</t>
  </si>
  <si>
    <t>220561_IDP</t>
  </si>
  <si>
    <t>220640_IDP</t>
  </si>
  <si>
    <t>220625_IDP</t>
  </si>
  <si>
    <t>220604_IDP</t>
  </si>
  <si>
    <t>220624_IDP</t>
  </si>
  <si>
    <t>220643_IDP</t>
  </si>
  <si>
    <t>220513_IDP</t>
  </si>
  <si>
    <t>220537_IDP</t>
  </si>
  <si>
    <t>220562_IDP</t>
  </si>
  <si>
    <t>220642_IDP</t>
  </si>
  <si>
    <t>220667_IDP</t>
  </si>
  <si>
    <t>220503_IDP</t>
  </si>
  <si>
    <t>220535_IDP</t>
  </si>
  <si>
    <t>220574_IDP</t>
  </si>
  <si>
    <t>220677_IDP</t>
  </si>
  <si>
    <t>220580_IDP</t>
  </si>
  <si>
    <t>220517_IDP</t>
  </si>
  <si>
    <t>220665_IDP</t>
  </si>
  <si>
    <t>220311_BDP</t>
  </si>
  <si>
    <t>220683_IDP</t>
  </si>
  <si>
    <t>220545_IDP</t>
  </si>
  <si>
    <t>220559_IDP</t>
  </si>
  <si>
    <t>220511_IDK</t>
  </si>
  <si>
    <t>220511_IDP</t>
  </si>
  <si>
    <t>220526_IDP</t>
  </si>
  <si>
    <t>220512_IDP</t>
  </si>
  <si>
    <t>220534_IDP</t>
  </si>
  <si>
    <t>220614_IDP</t>
  </si>
  <si>
    <t>220638_IDP</t>
  </si>
  <si>
    <t>220519_IDP</t>
  </si>
  <si>
    <t>220297_BDP</t>
  </si>
  <si>
    <t>220679_IDP</t>
  </si>
  <si>
    <t>210507_IDP</t>
  </si>
  <si>
    <t>210536_IDP</t>
  </si>
  <si>
    <t>210501_IDP</t>
  </si>
  <si>
    <t>210512_IDP</t>
  </si>
  <si>
    <t>210399_BDP</t>
  </si>
  <si>
    <t>210498_BEK</t>
  </si>
  <si>
    <t>210609_IDP</t>
  </si>
  <si>
    <t>210645_IDP</t>
  </si>
  <si>
    <t>210649_IDP</t>
  </si>
  <si>
    <t>210516_IDP</t>
  </si>
  <si>
    <t>210554_IDP</t>
  </si>
  <si>
    <t>210515_IDP</t>
  </si>
  <si>
    <t>210544_IDP</t>
  </si>
  <si>
    <t>210530_IDP</t>
  </si>
  <si>
    <t>210539_IDP</t>
  </si>
  <si>
    <t>210540_IDP</t>
  </si>
  <si>
    <t>210305_BDP</t>
  </si>
  <si>
    <t>210425_BEK</t>
  </si>
  <si>
    <t>210514_IDP</t>
  </si>
  <si>
    <t>210634_IDP</t>
  </si>
  <si>
    <t>210524_IDP</t>
  </si>
  <si>
    <t>210513_IDP</t>
  </si>
  <si>
    <t>210633_IDP</t>
  </si>
  <si>
    <t>210511_IDP</t>
  </si>
  <si>
    <t>210313_BDP</t>
  </si>
  <si>
    <t>210307_BDP</t>
  </si>
  <si>
    <t>210327_BEK</t>
  </si>
  <si>
    <t>210619_IDP</t>
  </si>
  <si>
    <t>210537_IDP</t>
  </si>
  <si>
    <t>210517_IDP</t>
  </si>
  <si>
    <t>210635_IDP</t>
  </si>
  <si>
    <t>210522_IDP</t>
  </si>
  <si>
    <t>210502_IDP</t>
  </si>
  <si>
    <t>210640_IDP</t>
  </si>
  <si>
    <t>210639_IDP</t>
  </si>
  <si>
    <t>210626_IDP</t>
  </si>
  <si>
    <t>210646_IDP</t>
  </si>
  <si>
    <t>210630_IDP</t>
  </si>
  <si>
    <t>210618_IDP</t>
  </si>
  <si>
    <t>210551_IDK</t>
  </si>
  <si>
    <t>210551_IDP</t>
  </si>
  <si>
    <t>210553_IDP</t>
  </si>
  <si>
    <t>210306_BDP</t>
  </si>
  <si>
    <t>210326_BEK</t>
  </si>
  <si>
    <t>210628_IDP</t>
  </si>
  <si>
    <t>210525_IDP</t>
  </si>
  <si>
    <t>210203_BDP</t>
  </si>
  <si>
    <t>210223_BEK</t>
  </si>
  <si>
    <t>210538_IDP</t>
  </si>
  <si>
    <t>210496_BEK</t>
  </si>
  <si>
    <t>210621_IDP</t>
  </si>
  <si>
    <t>210650_IDP</t>
  </si>
  <si>
    <t>210311_BDP</t>
  </si>
  <si>
    <t>210431_BEK</t>
  </si>
  <si>
    <t>210603_IDP</t>
  </si>
  <si>
    <t>210652_IDP</t>
  </si>
  <si>
    <t>210647_IDP</t>
  </si>
  <si>
    <t>210101_BDP</t>
  </si>
  <si>
    <t>210221_BEK</t>
  </si>
  <si>
    <t>210202_BDP</t>
  </si>
  <si>
    <t>210322_BEK</t>
  </si>
  <si>
    <t>210309_BDP</t>
  </si>
  <si>
    <t>210620_IDP</t>
  </si>
  <si>
    <t>210631_IDP</t>
  </si>
  <si>
    <t>210506_IDP</t>
  </si>
  <si>
    <t>210297_BDP</t>
  </si>
  <si>
    <t>210308_BDP</t>
  </si>
  <si>
    <t>210428_BEK</t>
  </si>
  <si>
    <t>210310_BDP</t>
  </si>
  <si>
    <t>210430_BEK</t>
  </si>
  <si>
    <t>241554_IDP</t>
  </si>
  <si>
    <t>242526_IDP</t>
  </si>
  <si>
    <t>241399_BDP</t>
  </si>
  <si>
    <t>241498_BEK</t>
  </si>
  <si>
    <t>241659_IDP</t>
  </si>
  <si>
    <t>241670_IDK</t>
  </si>
  <si>
    <t>241670_IDP</t>
  </si>
  <si>
    <t>242519_IDP</t>
  </si>
  <si>
    <t>242606_IDP</t>
  </si>
  <si>
    <t>241310_BDP</t>
  </si>
  <si>
    <t>241430_BEK</t>
  </si>
  <si>
    <t>241658_IDP</t>
  </si>
  <si>
    <t>241699_IDK</t>
  </si>
  <si>
    <t>241699_IDP</t>
  </si>
  <si>
    <t>242649_IDP</t>
  </si>
  <si>
    <t>241309_BDP</t>
  </si>
  <si>
    <t>241429_BEK</t>
  </si>
  <si>
    <t>242513_IDP</t>
  </si>
  <si>
    <t>242628_IDP</t>
  </si>
  <si>
    <t>241563_IDP</t>
  </si>
  <si>
    <t>241598_IDP</t>
  </si>
  <si>
    <t>242548_IDP</t>
  </si>
  <si>
    <t>242620_IDP</t>
  </si>
  <si>
    <t>242512_IDP</t>
  </si>
  <si>
    <t>242520_IDP</t>
  </si>
  <si>
    <t>242524_IDK</t>
  </si>
  <si>
    <t>242424_BEK</t>
  </si>
  <si>
    <t>242304_BDP</t>
  </si>
  <si>
    <t>242623_IDP</t>
  </si>
  <si>
    <t>242509_IDP</t>
  </si>
  <si>
    <t>241556_IDK</t>
  </si>
  <si>
    <t>241556_IDP</t>
  </si>
  <si>
    <t>241551_IDP</t>
  </si>
  <si>
    <t>241662_IDK</t>
  </si>
  <si>
    <t>241662_IDP</t>
  </si>
  <si>
    <t>241311_BDP</t>
  </si>
  <si>
    <t>241431_BEK</t>
  </si>
  <si>
    <t>241308_BDP</t>
  </si>
  <si>
    <t>241328_BEK</t>
  </si>
  <si>
    <t>241553_IDP</t>
  </si>
  <si>
    <t>242202_BDP</t>
  </si>
  <si>
    <t>242322_BEK</t>
  </si>
  <si>
    <t>242618_IDP</t>
  </si>
  <si>
    <t>242508_IDP</t>
  </si>
  <si>
    <t>241307_BDP</t>
  </si>
  <si>
    <t>241427_BEK</t>
  </si>
  <si>
    <t>241597_IDP</t>
  </si>
  <si>
    <t>242547_IDP</t>
  </si>
  <si>
    <t>241552_IDP</t>
  </si>
  <si>
    <t>242305_BDP</t>
  </si>
  <si>
    <t>242425_BEK</t>
  </si>
  <si>
    <t>241303_BDP</t>
  </si>
  <si>
    <t>241423_BEK</t>
  </si>
  <si>
    <t>241660_IDP</t>
  </si>
  <si>
    <t>242515_IDP</t>
  </si>
  <si>
    <t>242514_IDP</t>
  </si>
  <si>
    <t>241668_IDK</t>
  </si>
  <si>
    <t>241668_IDP</t>
  </si>
  <si>
    <t>241496_BEK</t>
  </si>
  <si>
    <t>241557_IDP</t>
  </si>
  <si>
    <t>242517_IDP</t>
  </si>
  <si>
    <t>241661_IDP</t>
  </si>
  <si>
    <t>242621_IDP</t>
  </si>
  <si>
    <t>241306_BDP</t>
  </si>
  <si>
    <t>241326_BEK</t>
  </si>
  <si>
    <t>242619_IDP</t>
  </si>
  <si>
    <t>241101_BDP</t>
  </si>
  <si>
    <t>242622_IDP</t>
  </si>
  <si>
    <t>241555_IDK</t>
  </si>
  <si>
    <t>241555_IDP</t>
  </si>
  <si>
    <t>241565_IDP</t>
  </si>
  <si>
    <t>241666_IDP</t>
  </si>
  <si>
    <t>241297_BDP</t>
  </si>
  <si>
    <t>230399_BDP</t>
  </si>
  <si>
    <t>230498_BEK</t>
  </si>
  <si>
    <t>230313_BDP</t>
  </si>
  <si>
    <t>230443_BEK</t>
  </si>
  <si>
    <t>230307_BDP</t>
  </si>
  <si>
    <t>230327_BEK</t>
  </si>
  <si>
    <t>230315_BDP</t>
  </si>
  <si>
    <t>230445_BEK</t>
  </si>
  <si>
    <t>230654_IDP</t>
  </si>
  <si>
    <t>230649_IDP</t>
  </si>
  <si>
    <t>230699_IDP</t>
  </si>
  <si>
    <t>230311_BDP</t>
  </si>
  <si>
    <t>230341_BEK</t>
  </si>
  <si>
    <t>230441_BEK</t>
  </si>
  <si>
    <t>230513_IDP</t>
  </si>
  <si>
    <t>230562_IDP</t>
  </si>
  <si>
    <t>230564_IDP</t>
  </si>
  <si>
    <t>230314_BDP</t>
  </si>
  <si>
    <t>230444_BEK</t>
  </si>
  <si>
    <t>230529_IDP</t>
  </si>
  <si>
    <t>230630_IDK</t>
  </si>
  <si>
    <t>230630_IDP</t>
  </si>
  <si>
    <t>230616_IDP</t>
  </si>
  <si>
    <t>230102_BDP</t>
  </si>
  <si>
    <t>230132_BEK</t>
  </si>
  <si>
    <t>230623_IDP</t>
  </si>
  <si>
    <t>230620_IDP</t>
  </si>
  <si>
    <t>230203_BDP</t>
  </si>
  <si>
    <t>230333_BEK</t>
  </si>
  <si>
    <t>230304_BDP</t>
  </si>
  <si>
    <t>230334_BEK</t>
  </si>
  <si>
    <t>230305_BDP</t>
  </si>
  <si>
    <t>230335_BEK</t>
  </si>
  <si>
    <t>230659_IDP</t>
  </si>
  <si>
    <t>230626_IDP</t>
  </si>
  <si>
    <t>230503_IDP</t>
  </si>
  <si>
    <t>230317_BDP</t>
  </si>
  <si>
    <t>230561_IDP</t>
  </si>
  <si>
    <t>230563_IDP</t>
  </si>
  <si>
    <t>230501_IDP</t>
  </si>
  <si>
    <t>230617_IDP</t>
  </si>
  <si>
    <t>230606_IDP</t>
  </si>
  <si>
    <t>230553_IDP</t>
  </si>
  <si>
    <t>230621_IDP</t>
  </si>
  <si>
    <t>230627_IDP</t>
  </si>
  <si>
    <t>230507_IDP</t>
  </si>
  <si>
    <t>230624_IDP</t>
  </si>
  <si>
    <t>230514_IDP</t>
  </si>
  <si>
    <t>230496_BEK</t>
  </si>
  <si>
    <t>230547_IDP</t>
  </si>
  <si>
    <t>230597_IDP</t>
  </si>
  <si>
    <t>230648_IDP</t>
  </si>
  <si>
    <t>230698_IDP</t>
  </si>
  <si>
    <t>230605_IDP</t>
  </si>
  <si>
    <t>230312_BDP</t>
  </si>
  <si>
    <t>230442_BEK</t>
  </si>
  <si>
    <t>230628_IDP</t>
  </si>
  <si>
    <t>230515_IDP</t>
  </si>
  <si>
    <t>230655_IDP</t>
  </si>
  <si>
    <t>230604_IDP</t>
  </si>
  <si>
    <t>230510_IDP</t>
  </si>
  <si>
    <t>230502_IDP</t>
  </si>
  <si>
    <t>230550_IDP</t>
  </si>
  <si>
    <t>230509_IDP</t>
  </si>
  <si>
    <t>230622_IDP</t>
  </si>
  <si>
    <t>230306_BDP</t>
  </si>
  <si>
    <t>230632_IDP</t>
  </si>
  <si>
    <t>230625_IDP</t>
  </si>
  <si>
    <t>230297_BDP</t>
  </si>
  <si>
    <t>230319_BDP</t>
  </si>
  <si>
    <t>230318_BDP</t>
  </si>
  <si>
    <t>230101_BDP</t>
  </si>
  <si>
    <t>230131_BEK</t>
  </si>
  <si>
    <t>230658_IDP</t>
  </si>
  <si>
    <t>230551_IDP</t>
  </si>
  <si>
    <t>282501_IDP</t>
  </si>
  <si>
    <t>282503_IDP</t>
  </si>
  <si>
    <t>282502_IDP</t>
  </si>
  <si>
    <t>282504_IDP</t>
  </si>
  <si>
    <t>282109_BDP</t>
  </si>
  <si>
    <t>282110_BDP</t>
  </si>
  <si>
    <t>282205_BDP</t>
  </si>
  <si>
    <t>282219_BEK</t>
  </si>
  <si>
    <t>282101_BDP</t>
  </si>
  <si>
    <t>282102_BDP</t>
  </si>
  <si>
    <t>282116_BEK</t>
  </si>
  <si>
    <t>282307_BDP</t>
  </si>
  <si>
    <t>282508_IDP</t>
  </si>
  <si>
    <t>282203_BDP</t>
  </si>
  <si>
    <t>282314_BEK</t>
  </si>
  <si>
    <t>282104_BDP</t>
  </si>
  <si>
    <t>281127_BDP</t>
  </si>
  <si>
    <t>282506_IDK</t>
  </si>
  <si>
    <t>282506_IDP</t>
  </si>
  <si>
    <t>281120_BDP</t>
  </si>
  <si>
    <t>281122_BEK</t>
  </si>
  <si>
    <t>281121_BDP</t>
  </si>
  <si>
    <t>281223_BEK</t>
  </si>
  <si>
    <t>282308_BDP</t>
  </si>
  <si>
    <t>282417_BEK</t>
  </si>
  <si>
    <t>282111_BDP</t>
  </si>
  <si>
    <t>282206_BDP</t>
  </si>
  <si>
    <t>282220_BEK</t>
  </si>
  <si>
    <t>270512_IDP</t>
  </si>
  <si>
    <t>270399_BDP</t>
  </si>
  <si>
    <t>270498_BEK</t>
  </si>
  <si>
    <t>270624_IDK</t>
  </si>
  <si>
    <t>270624_IDP</t>
  </si>
  <si>
    <t>270562_IDP</t>
  </si>
  <si>
    <t>270657_IDK</t>
  </si>
  <si>
    <t>270657_IDP</t>
  </si>
  <si>
    <t>270662_IDP</t>
  </si>
  <si>
    <t>270658_IDK</t>
  </si>
  <si>
    <t>270658_IDP</t>
  </si>
  <si>
    <t>270572_IDP</t>
  </si>
  <si>
    <t>270649_IDP</t>
  </si>
  <si>
    <t>270699_IDK</t>
  </si>
  <si>
    <t>270699_IDP</t>
  </si>
  <si>
    <t>270625_IDK</t>
  </si>
  <si>
    <t>270625_IDP</t>
  </si>
  <si>
    <t>270311_BDP</t>
  </si>
  <si>
    <t>270431_BEK</t>
  </si>
  <si>
    <t>270668_IDK</t>
  </si>
  <si>
    <t>270668_IDP</t>
  </si>
  <si>
    <t>270592_IDP</t>
  </si>
  <si>
    <t>270596_IDP</t>
  </si>
  <si>
    <t>270621_IDP</t>
  </si>
  <si>
    <t>270554_IDK</t>
  </si>
  <si>
    <t>270554_IDP</t>
  </si>
  <si>
    <t>270553_IDP</t>
  </si>
  <si>
    <t>270309_BDP</t>
  </si>
  <si>
    <t>270429_BEK</t>
  </si>
  <si>
    <t>270319_BDP</t>
  </si>
  <si>
    <t>270651_IDK</t>
  </si>
  <si>
    <t>270651_IDP</t>
  </si>
  <si>
    <t>270310_BDP</t>
  </si>
  <si>
    <t>270310_BDS</t>
  </si>
  <si>
    <t>270330_BEK</t>
  </si>
  <si>
    <t>270564_IDP</t>
  </si>
  <si>
    <t>270556_IDP</t>
  </si>
  <si>
    <t>270538_IDP</t>
  </si>
  <si>
    <t>270552_IDP</t>
  </si>
  <si>
    <t>270610_IDP</t>
  </si>
  <si>
    <t>270522_IDK</t>
  </si>
  <si>
    <t>270522_IDP</t>
  </si>
  <si>
    <t>270568_IDP</t>
  </si>
  <si>
    <t>270611_IDK</t>
  </si>
  <si>
    <t>270611_IDP</t>
  </si>
  <si>
    <t>270506_IDP</t>
  </si>
  <si>
    <t>270313_BDP</t>
  </si>
  <si>
    <t>270509_IDK</t>
  </si>
  <si>
    <t>270509_IDP</t>
  </si>
  <si>
    <t>270591_IDP</t>
  </si>
  <si>
    <t>270595_IDP</t>
  </si>
  <si>
    <t>270590_IDK</t>
  </si>
  <si>
    <t>270590_IDP</t>
  </si>
  <si>
    <t>270669_IDP</t>
  </si>
  <si>
    <t>270507_IDK</t>
  </si>
  <si>
    <t>270507_IDP</t>
  </si>
  <si>
    <t>270314_BDP</t>
  </si>
  <si>
    <t>270434_BEK</t>
  </si>
  <si>
    <t>270566_IDK</t>
  </si>
  <si>
    <t>270566_IDP</t>
  </si>
  <si>
    <t>270573_IDP</t>
  </si>
  <si>
    <t>270318_BDP</t>
  </si>
  <si>
    <t>270438_BEK</t>
  </si>
  <si>
    <t>270523_IDK</t>
  </si>
  <si>
    <t>270523_IDP</t>
  </si>
  <si>
    <t>270526_IDK</t>
  </si>
  <si>
    <t>270526_IDP</t>
  </si>
  <si>
    <t>270514_IDK</t>
  </si>
  <si>
    <t>270514_IDP</t>
  </si>
  <si>
    <t>270671_IDP</t>
  </si>
  <si>
    <t>270661_IDP</t>
  </si>
  <si>
    <t>270659_IDP</t>
  </si>
  <si>
    <t>270660_IDP</t>
  </si>
  <si>
    <t>270316_BDP</t>
  </si>
  <si>
    <t>270308_BDP</t>
  </si>
  <si>
    <t>270317_BDP</t>
  </si>
  <si>
    <t>270428_BEK</t>
  </si>
  <si>
    <t>270437_BEK</t>
  </si>
  <si>
    <t>270320_BDP</t>
  </si>
  <si>
    <t>270670_IDP</t>
  </si>
  <si>
    <t>270496_BEK</t>
  </si>
  <si>
    <t>270547_IDK</t>
  </si>
  <si>
    <t>270547_IDP</t>
  </si>
  <si>
    <t>270597_IDK</t>
  </si>
  <si>
    <t>270597_IDP</t>
  </si>
  <si>
    <t>270648_IDK</t>
  </si>
  <si>
    <t>270648_IDP</t>
  </si>
  <si>
    <t>270698_IDK</t>
  </si>
  <si>
    <t>270698_IDP</t>
  </si>
  <si>
    <t>270555_IDK</t>
  </si>
  <si>
    <t>270555_IDP</t>
  </si>
  <si>
    <t>270615_IDK</t>
  </si>
  <si>
    <t>270615_IDP</t>
  </si>
  <si>
    <t>270613_IDK</t>
  </si>
  <si>
    <t>270613_IDP</t>
  </si>
  <si>
    <t>270619_IDK</t>
  </si>
  <si>
    <t>270619_IDP</t>
  </si>
  <si>
    <t>270508_IDK</t>
  </si>
  <si>
    <t>270508_IDP</t>
  </si>
  <si>
    <t>270105_BDP</t>
  </si>
  <si>
    <t>270305_BDP</t>
  </si>
  <si>
    <t>270323_BEK</t>
  </si>
  <si>
    <t>270325_BEK</t>
  </si>
  <si>
    <t>270303_BDP</t>
  </si>
  <si>
    <t>270504_IDP</t>
  </si>
  <si>
    <t>270501_IDK</t>
  </si>
  <si>
    <t>270501_IDP</t>
  </si>
  <si>
    <t>270656_IDK</t>
  </si>
  <si>
    <t>270656_IDP</t>
  </si>
  <si>
    <t>270565_IDP</t>
  </si>
  <si>
    <t>270620_IDP</t>
  </si>
  <si>
    <t>270505_IDP</t>
  </si>
  <si>
    <t>270304_BDP</t>
  </si>
  <si>
    <t>270424_BEK</t>
  </si>
  <si>
    <t>270297_BDP</t>
  </si>
  <si>
    <t>270574_IDP</t>
  </si>
  <si>
    <t>270301_BDP</t>
  </si>
  <si>
    <t>270341_BDP</t>
  </si>
  <si>
    <t>270421_BEK</t>
  </si>
  <si>
    <t>270442_BEK</t>
  </si>
  <si>
    <t>270302_BDP</t>
  </si>
  <si>
    <t>270422_BEK</t>
  </si>
  <si>
    <t>270315_BDP</t>
  </si>
  <si>
    <t>270435_BEK</t>
  </si>
  <si>
    <t>270312_BDP</t>
  </si>
  <si>
    <t>270432_BEK</t>
  </si>
  <si>
    <t>260399_BDP</t>
  </si>
  <si>
    <t>260498_BEK</t>
  </si>
  <si>
    <t>260509_IDP</t>
  </si>
  <si>
    <t>260616_IDP</t>
  </si>
  <si>
    <t>260620_IDP</t>
  </si>
  <si>
    <t>260699_IDP</t>
  </si>
  <si>
    <t>260324_BEK</t>
  </si>
  <si>
    <t>260510_IDP</t>
  </si>
  <si>
    <t>260303_BDP</t>
  </si>
  <si>
    <t>260304_BDP</t>
  </si>
  <si>
    <t>260504_IDP</t>
  </si>
  <si>
    <t>260507_IDP</t>
  </si>
  <si>
    <t>260598_IDP</t>
  </si>
  <si>
    <t>260505_IDP</t>
  </si>
  <si>
    <t>260617_IDP</t>
  </si>
  <si>
    <t>260614_IDP</t>
  </si>
  <si>
    <t>260506_IDP</t>
  </si>
  <si>
    <t>260597_IDP</t>
  </si>
  <si>
    <t>260615_IDP</t>
  </si>
  <si>
    <t>260612_IDP</t>
  </si>
  <si>
    <t>260503_IDP</t>
  </si>
  <si>
    <t>260202_BDP</t>
  </si>
  <si>
    <t>260322_BEK</t>
  </si>
  <si>
    <t>260624_IDP</t>
  </si>
  <si>
    <t>260306_BDP</t>
  </si>
  <si>
    <t>260426_BEK</t>
  </si>
  <si>
    <t>260621_IDP</t>
  </si>
  <si>
    <t>260496_BEK</t>
  </si>
  <si>
    <t>260511_IDP</t>
  </si>
  <si>
    <t>260613_IDP</t>
  </si>
  <si>
    <t>260622_IDP</t>
  </si>
  <si>
    <t>260502_IDP</t>
  </si>
  <si>
    <t>260618_IDP</t>
  </si>
  <si>
    <t>260508_IDP</t>
  </si>
  <si>
    <t>260201_BDP</t>
  </si>
  <si>
    <t>260221_BEK</t>
  </si>
  <si>
    <t>260297_BDP</t>
  </si>
  <si>
    <t>260305_BDP</t>
  </si>
  <si>
    <t>260425_BEK</t>
  </si>
  <si>
    <t>260501_IDP</t>
  </si>
  <si>
    <t>250498_BEK</t>
  </si>
  <si>
    <t>250627_IDK</t>
  </si>
  <si>
    <t>250627_IDP</t>
  </si>
  <si>
    <t>250649_IDK</t>
  </si>
  <si>
    <t>250649_IDP</t>
  </si>
  <si>
    <t>250546_IDP</t>
  </si>
  <si>
    <t>250516_IDK</t>
  </si>
  <si>
    <t>250516_IDP</t>
  </si>
  <si>
    <t>250519_IDK</t>
  </si>
  <si>
    <t>250505_IDK</t>
  </si>
  <si>
    <t>250505_IDP</t>
  </si>
  <si>
    <t>250603_IDP</t>
  </si>
  <si>
    <t>250303_BDP</t>
  </si>
  <si>
    <t>250522_IDK</t>
  </si>
  <si>
    <t>250522_IDP</t>
  </si>
  <si>
    <t>250509_IDK</t>
  </si>
  <si>
    <t>250509_IDP</t>
  </si>
  <si>
    <t>250101_BDP</t>
  </si>
  <si>
    <t>250121_BEK</t>
  </si>
  <si>
    <t>250628_IDK</t>
  </si>
  <si>
    <t>250628_IDP</t>
  </si>
  <si>
    <t>250545_IDP</t>
  </si>
  <si>
    <t>250521_IDK</t>
  </si>
  <si>
    <t>250521_IDP</t>
  </si>
  <si>
    <t>250611_IDK</t>
  </si>
  <si>
    <t>250611_IDP</t>
  </si>
  <si>
    <t>250496_BEK</t>
  </si>
  <si>
    <t>250547_IDK</t>
  </si>
  <si>
    <t>250547_IDP</t>
  </si>
  <si>
    <t>250648_IDK</t>
  </si>
  <si>
    <t>250648_IDP</t>
  </si>
  <si>
    <t>250517_IDK</t>
  </si>
  <si>
    <t>250517_IDP</t>
  </si>
  <si>
    <t>250520_IDK</t>
  </si>
  <si>
    <t>250520_IDP</t>
  </si>
  <si>
    <t>250304_BDP</t>
  </si>
  <si>
    <t>250324_BEK</t>
  </si>
  <si>
    <t>250614_IDK</t>
  </si>
  <si>
    <t>250614_IDP</t>
  </si>
  <si>
    <t>250612_IDK</t>
  </si>
  <si>
    <t>250612_IDP</t>
  </si>
  <si>
    <t>250426_BEK</t>
  </si>
  <si>
    <t>250202_BDP</t>
  </si>
  <si>
    <t>250222_BEK</t>
  </si>
  <si>
    <t>250515_IDK</t>
  </si>
  <si>
    <t>250515_IDP</t>
  </si>
  <si>
    <t>250501_IDP</t>
  </si>
  <si>
    <t>250623_IDK</t>
  </si>
  <si>
    <t>250623_IDP</t>
  </si>
  <si>
    <t>250624_IDK</t>
  </si>
  <si>
    <t>250624_IDP</t>
  </si>
  <si>
    <t>210429_BEK</t>
  </si>
  <si>
    <t>250506_IDK</t>
  </si>
  <si>
    <t>250506_IDP</t>
  </si>
  <si>
    <t>250508_IDK</t>
  </si>
  <si>
    <t>250508_IDP</t>
  </si>
  <si>
    <t>250507_IDK</t>
  </si>
  <si>
    <t>250507_IDP</t>
  </si>
  <si>
    <t>250626_IDK</t>
  </si>
  <si>
    <t>250626_IDP</t>
  </si>
  <si>
    <t>250518_IDK</t>
  </si>
  <si>
    <t>250518_IDP</t>
  </si>
  <si>
    <t>250307_BDP</t>
  </si>
  <si>
    <t>250427_BEK</t>
  </si>
  <si>
    <t>250529_IDK</t>
  </si>
  <si>
    <t>250529_IDP</t>
  </si>
  <si>
    <t>250613_IDK</t>
  </si>
  <si>
    <t>250613_IDP</t>
  </si>
  <si>
    <t>250297_BDP</t>
  </si>
  <si>
    <t>250625_IDK</t>
  </si>
  <si>
    <t>250625_IDP</t>
  </si>
  <si>
    <t>PREDMET</t>
  </si>
  <si>
    <t>Anglický jazyk</t>
  </si>
  <si>
    <t>Dejiny filozofie</t>
  </si>
  <si>
    <t>Dejiny techniky</t>
  </si>
  <si>
    <t>Etika</t>
  </si>
  <si>
    <t>Francúzsky jazyk</t>
  </si>
  <si>
    <t>Nemecký jazyk</t>
  </si>
  <si>
    <t>Právo pre technikov</t>
  </si>
  <si>
    <t>Slovenský jazyk</t>
  </si>
  <si>
    <t>Sociológia</t>
  </si>
  <si>
    <t>Španielsky jazyk</t>
  </si>
  <si>
    <t>Technicko-právna problematika</t>
  </si>
  <si>
    <t>Tel. vých. pre zdrav. oslab.</t>
  </si>
  <si>
    <t>Telesná výchova</t>
  </si>
  <si>
    <t>Štátna skúška</t>
  </si>
  <si>
    <t>Aplikovaná elektronika DT</t>
  </si>
  <si>
    <t>Automatizácia a meranie</t>
  </si>
  <si>
    <t>Automatizácia a riadenie</t>
  </si>
  <si>
    <t>Bakalárska práca</t>
  </si>
  <si>
    <t>Certifikácia a akreditácia v národnom hospodárstve</t>
  </si>
  <si>
    <t>Databázy a internet</t>
  </si>
  <si>
    <t>Dátové štruktúry a lokálne databázy</t>
  </si>
  <si>
    <t>Diplomová práca</t>
  </si>
  <si>
    <t>Elekronické systémy a výkonová elektronika</t>
  </si>
  <si>
    <t>Elektrické pohony a servopohony</t>
  </si>
  <si>
    <t>Elektrické zariadenia v odbore</t>
  </si>
  <si>
    <t>Elektromechanické systémy</t>
  </si>
  <si>
    <t>Elektronika v DT</t>
  </si>
  <si>
    <t>Elektrotechnika a elektronika</t>
  </si>
  <si>
    <t>Elektrotechnika a elektronika MV</t>
  </si>
  <si>
    <t>Elektrotechnika v odbore</t>
  </si>
  <si>
    <t>Exkurzia</t>
  </si>
  <si>
    <t>Grafické systémy</t>
  </si>
  <si>
    <t>Identifikácia sústav</t>
  </si>
  <si>
    <t>Informačné a riadiace systémy</t>
  </si>
  <si>
    <t>Informačné, riadiace a komunikačné systémy</t>
  </si>
  <si>
    <t>Inteligentné systémy</t>
  </si>
  <si>
    <t>Logické systémy</t>
  </si>
  <si>
    <t>Lokálne siete a kom. syst.</t>
  </si>
  <si>
    <t>Manažérstvo meraní</t>
  </si>
  <si>
    <t>Manažment merania v laboratóriách</t>
  </si>
  <si>
    <t>Meranie</t>
  </si>
  <si>
    <t>Meranie technických veličín</t>
  </si>
  <si>
    <t>Metrológia</t>
  </si>
  <si>
    <t>Metrológia a skúšobníctvo</t>
  </si>
  <si>
    <t>Mikroproces. a mikropočítače</t>
  </si>
  <si>
    <t>Mikroprocesorová technika</t>
  </si>
  <si>
    <t>Návrh a projektovanie informačných a riadiacich systémov</t>
  </si>
  <si>
    <t>Navrhovanie a vyhodnocovanie meraní</t>
  </si>
  <si>
    <t>Objektovo orientované programovanie</t>
  </si>
  <si>
    <t>Odborná prax</t>
  </si>
  <si>
    <t>Počítačové siete</t>
  </si>
  <si>
    <t>Počítačové spracovanie meraní</t>
  </si>
  <si>
    <t>Prostriedky automatizačnej techniky</t>
  </si>
  <si>
    <t>Riadenie meracích procesov</t>
  </si>
  <si>
    <t>Riadenie syst. mech. kontinua</t>
  </si>
  <si>
    <t>Riadenie syst. mechan. kontinua</t>
  </si>
  <si>
    <t>Riadiace systémy MV I</t>
  </si>
  <si>
    <t>Robotika</t>
  </si>
  <si>
    <t>Robotika a diskrétne procesy</t>
  </si>
  <si>
    <t>Semestrálny projekt I</t>
  </si>
  <si>
    <t>Semestrálny projekt II</t>
  </si>
  <si>
    <t>Senzory a aktuátory</t>
  </si>
  <si>
    <t>Simulácia a optimalizácia</t>
  </si>
  <si>
    <t>SMK, certifikácia a akreditácia</t>
  </si>
  <si>
    <t>SMK, normalizácia, certifikácia a akreditácia</t>
  </si>
  <si>
    <t>Snímače a meranie neelektrických veličín</t>
  </si>
  <si>
    <t>Snímače a prevodníky</t>
  </si>
  <si>
    <t>Softvérové technológie</t>
  </si>
  <si>
    <t>Spracovanie grafických a textových informácií</t>
  </si>
  <si>
    <t>Strojárska metrológia</t>
  </si>
  <si>
    <t>Štatistické metódy v meraní a skúšobníctve</t>
  </si>
  <si>
    <t>Teória automatického riadenia I</t>
  </si>
  <si>
    <t>Teória automatického riadenia II</t>
  </si>
  <si>
    <t>Teória automatického riadenia III</t>
  </si>
  <si>
    <t>Teória model.exper.a sig.proc.</t>
  </si>
  <si>
    <t>Výrobno-odborná prax</t>
  </si>
  <si>
    <t>Zabezpečenie kvality a spoľahlivosti riadiacich a informačných systémov</t>
  </si>
  <si>
    <t>Analytická mechanika</t>
  </si>
  <si>
    <t>Analýza a synt. viazaných priestorových sústav</t>
  </si>
  <si>
    <t>Aplikovaná pružnosť a pevnosť</t>
  </si>
  <si>
    <t>Biomechanika</t>
  </si>
  <si>
    <t>Dátové prenosy v mechatronike</t>
  </si>
  <si>
    <t>Dynamika strojov</t>
  </si>
  <si>
    <t>Experimentálne metódy v mechanike</t>
  </si>
  <si>
    <t>Experimentálne metódy v mechatronike</t>
  </si>
  <si>
    <t>Grafické programovanie</t>
  </si>
  <si>
    <t>Graf.programovanie v priemyselných aplikáciíach</t>
  </si>
  <si>
    <t>Inteligentné mechanické systémy</t>
  </si>
  <si>
    <t>Kmitanie mechanických sústav</t>
  </si>
  <si>
    <t>Lomová mechanika</t>
  </si>
  <si>
    <t>Mechanika inteligentných konštrukcií</t>
  </si>
  <si>
    <t>Mechanika kontinua</t>
  </si>
  <si>
    <t>Mechanika nekonvenčných materiálov</t>
  </si>
  <si>
    <t>Mechanika viazaných mechanických systémov</t>
  </si>
  <si>
    <t>Mechatronické systémy</t>
  </si>
  <si>
    <t>Mechatronika</t>
  </si>
  <si>
    <t>Mechatronika v aplikovanej mechanike</t>
  </si>
  <si>
    <t>Metoda konečných prvkov</t>
  </si>
  <si>
    <t>Metóda konečných prvkov v dynamike štruktúr I</t>
  </si>
  <si>
    <t>Metóda konečných prvkov v dynamike štruktúr II</t>
  </si>
  <si>
    <t>Metóda konečných prvkov v mechanike kontinua</t>
  </si>
  <si>
    <t>MKP v dopravnej technike</t>
  </si>
  <si>
    <t>MKP v dynamike štuktúr</t>
  </si>
  <si>
    <t>Model. a simul. mechatron. systémov</t>
  </si>
  <si>
    <t>Modelovanie a simulácia systémov  v AM</t>
  </si>
  <si>
    <t>Modelovanie mechanizmov robotov</t>
  </si>
  <si>
    <t>Monitorovacie systémy v AM</t>
  </si>
  <si>
    <t>Náhodné kmitanie</t>
  </si>
  <si>
    <t>Ochrana človeka pred hlukom a kmitaním</t>
  </si>
  <si>
    <t>Pevnostná optimalizácia konštrukcií</t>
  </si>
  <si>
    <t>Plasticita a creep</t>
  </si>
  <si>
    <t>Počítačová simulácia mechanizmov</t>
  </si>
  <si>
    <t>Pružnosť a pevnosť</t>
  </si>
  <si>
    <t>Riadené kmit. mech. sústav</t>
  </si>
  <si>
    <t>Semestrálny projekt</t>
  </si>
  <si>
    <t>Simulácia mechatronických systémov</t>
  </si>
  <si>
    <t>Simulácia v DT</t>
  </si>
  <si>
    <t>Stratégia znižovania hluku a kmitania</t>
  </si>
  <si>
    <t>Technická diagnostika</t>
  </si>
  <si>
    <t>Technická mechanika I</t>
  </si>
  <si>
    <t>Technická mechanika II</t>
  </si>
  <si>
    <t>Teória mechanizmov</t>
  </si>
  <si>
    <t>Únava strojových častí</t>
  </si>
  <si>
    <t>Vibroizolácia a vibračná diagnostika</t>
  </si>
  <si>
    <t>Vybrané state z mechaniky</t>
  </si>
  <si>
    <t>Základy dynamiky strojov</t>
  </si>
  <si>
    <t>Základy metódy konečných prvkov</t>
  </si>
  <si>
    <t>Aplikovaná fyzikálna chémia</t>
  </si>
  <si>
    <t>Aplikovaná mechanika tekutín</t>
  </si>
  <si>
    <t>Bezpečnosť a spoľahlivosť výr. zariadení</t>
  </si>
  <si>
    <t>Chemické a potravinárske výrobné linky</t>
  </si>
  <si>
    <t>Čerpadlá</t>
  </si>
  <si>
    <t>Čerpadlá v energetike</t>
  </si>
  <si>
    <t>Čistenie odpadových vôd</t>
  </si>
  <si>
    <t>Difúzne pochody</t>
  </si>
  <si>
    <t>Dizajn procesných zariadení</t>
  </si>
  <si>
    <t>Dynamika hydraulických systémov</t>
  </si>
  <si>
    <t>Environmentálne manažérstvo</t>
  </si>
  <si>
    <t>Experimentálne metódy</t>
  </si>
  <si>
    <t>Fluidné inžinierstvo</t>
  </si>
  <si>
    <t>Hydraulické pochody</t>
  </si>
  <si>
    <t>Hydraulické stroja a zariadenia</t>
  </si>
  <si>
    <t>Hydraulické stroje a zariadenia</t>
  </si>
  <si>
    <t>Hydraulika potrubných systémov</t>
  </si>
  <si>
    <t>Hydrostatické a pneumatické prvky</t>
  </si>
  <si>
    <t>Konštrukcia aparátov</t>
  </si>
  <si>
    <t>Konštrukcia výrobných zariadení</t>
  </si>
  <si>
    <t>Laboratórne cvičenia z procesov</t>
  </si>
  <si>
    <t>Laboratórne práce</t>
  </si>
  <si>
    <t>Legislatíva v ŽP</t>
  </si>
  <si>
    <t>Mechanické pochody</t>
  </si>
  <si>
    <t>Mechanika tekutín</t>
  </si>
  <si>
    <t>Modelovanie a riadenie hydrostatického systému</t>
  </si>
  <si>
    <t>Numerické modelovanie v odbore</t>
  </si>
  <si>
    <t>Ochrana ovzdušia</t>
  </si>
  <si>
    <t>Prenosové javy</t>
  </si>
  <si>
    <t>Prevádzka hydraulických zariadení</t>
  </si>
  <si>
    <t>Procesné strojníctvo</t>
  </si>
  <si>
    <t>Projektovanie a výstavba</t>
  </si>
  <si>
    <t>Projektovanie čerpacích systémov a vodných elektrární</t>
  </si>
  <si>
    <t>Projektovanie hydrostatických systémov</t>
  </si>
  <si>
    <t>Reaktory a bioreaktory</t>
  </si>
  <si>
    <t>Spracovanie a recyklácia TO</t>
  </si>
  <si>
    <t>Špeciálne hydraulické stroje a zariadenia</t>
  </si>
  <si>
    <t>Technická chémia</t>
  </si>
  <si>
    <t>Technická diagnostika fluidných systémov</t>
  </si>
  <si>
    <t>Tepelné pochody</t>
  </si>
  <si>
    <t>Vybrané state z procesov</t>
  </si>
  <si>
    <t>Výpočtové programy v chemickom inžinierstve</t>
  </si>
  <si>
    <t>CAx</t>
  </si>
  <si>
    <t>Cax systémy v mechanike</t>
  </si>
  <si>
    <t>Cestné motorové vozidlá</t>
  </si>
  <si>
    <t>Cestné stroje</t>
  </si>
  <si>
    <t>Dopravná technika</t>
  </si>
  <si>
    <t>Dynamika spaľovacích motorov</t>
  </si>
  <si>
    <t>Hluk a vibrácie</t>
  </si>
  <si>
    <t>Hluk v dopravnej technike</t>
  </si>
  <si>
    <t>Hluk v životnom a pracovnom prostredí</t>
  </si>
  <si>
    <t>Hnací mechanizmus MV</t>
  </si>
  <si>
    <t>Inžinierska grafika</t>
  </si>
  <si>
    <t>Karosérie a výroba motorových vozidiel</t>
  </si>
  <si>
    <t>Konštrukcia spaľovacích motorov</t>
  </si>
  <si>
    <t>Konštruovanie I</t>
  </si>
  <si>
    <t>Konštruovanie II</t>
  </si>
  <si>
    <t>Konštruovanie v DT</t>
  </si>
  <si>
    <t>Logistika v odbore</t>
  </si>
  <si>
    <t>Mazanie a chladenie spaľovacích motorov</t>
  </si>
  <si>
    <t>Mechanické a hydraulické prevody</t>
  </si>
  <si>
    <t>Mobilné pracovné stroje</t>
  </si>
  <si>
    <t>Počítačové konštruovanie</t>
  </si>
  <si>
    <t>Podvozkové mechanizmy MV</t>
  </si>
  <si>
    <t>Pohonné jednotky v DT</t>
  </si>
  <si>
    <t>Poľnohospodárske stroje</t>
  </si>
  <si>
    <t>Preplňovanie spaľovacích motorov</t>
  </si>
  <si>
    <t>Príslušenstvo spaľovacích motorov</t>
  </si>
  <si>
    <t>Projektovanie motorových vozidiel</t>
  </si>
  <si>
    <t>Propulzia a manévrovanie lodí</t>
  </si>
  <si>
    <t>Prúdenie v spaľovacích motoroch</t>
  </si>
  <si>
    <t>Skúšanie dopravnej techniky</t>
  </si>
  <si>
    <t>Spaľovacie motory</t>
  </si>
  <si>
    <t>Spaľovacie motory v energetike</t>
  </si>
  <si>
    <t>Spoľahlivosť nosných konštrukcií</t>
  </si>
  <si>
    <t>Stroje pre stavebnú výrobu</t>
  </si>
  <si>
    <t>Technicko-ekologická problematika</t>
  </si>
  <si>
    <t>Teória a dynamika MV</t>
  </si>
  <si>
    <t>Teória dopravných prostriedkov</t>
  </si>
  <si>
    <t>Teória pracovných strojov</t>
  </si>
  <si>
    <t>Teória spaľovacích motorov</t>
  </si>
  <si>
    <t>Terénne a účelové vozidlá</t>
  </si>
  <si>
    <t>Tribológia</t>
  </si>
  <si>
    <t>Virtuálne modely v DT</t>
  </si>
  <si>
    <t>Výroba a prevádzka lodí</t>
  </si>
  <si>
    <t>Základy konštrukcie automobilov</t>
  </si>
  <si>
    <t>Základy let. aeromechan.</t>
  </si>
  <si>
    <t>Základy strojného inžinierstva</t>
  </si>
  <si>
    <t>Zdvíhacie stroje a zariadenia</t>
  </si>
  <si>
    <t>Zemné stroje</t>
  </si>
  <si>
    <t>Aplikovaná matematika</t>
  </si>
  <si>
    <t>Aplikovaná matematika I</t>
  </si>
  <si>
    <t>Aplikovaná štatistika</t>
  </si>
  <si>
    <t>Doplnkové cvičenia z Matematiky I</t>
  </si>
  <si>
    <t>Doplnkové cvičenia z Matematiky II</t>
  </si>
  <si>
    <t>Konštrukčná geometria</t>
  </si>
  <si>
    <t>Matematika I</t>
  </si>
  <si>
    <t>Matematika II</t>
  </si>
  <si>
    <t>Matematika III</t>
  </si>
  <si>
    <t>Metódy zlepšovania kvality</t>
  </si>
  <si>
    <t>Numerická matematika</t>
  </si>
  <si>
    <t>Programovanie</t>
  </si>
  <si>
    <t>Seminár z fyziky</t>
  </si>
  <si>
    <t>Štatistické analýzy</t>
  </si>
  <si>
    <t>Technická fyzika I</t>
  </si>
  <si>
    <t>Technická fyzika II</t>
  </si>
  <si>
    <t>Vybr. kap. z matem. (DT)</t>
  </si>
  <si>
    <t>Vybrané kap. z matematiky (DT)</t>
  </si>
  <si>
    <t>Vybrané kapitoly z aplikovanej matematickej analýzy a algebry</t>
  </si>
  <si>
    <t>Základy štatistickej analýzy</t>
  </si>
  <si>
    <t>Automatizačné prostriedky</t>
  </si>
  <si>
    <t>Bezpečnosť a ochrana zdravia pri práci</t>
  </si>
  <si>
    <t>Bezpečnosť technických systémov</t>
  </si>
  <si>
    <t>Cax systémy</t>
  </si>
  <si>
    <t>CAx systémy</t>
  </si>
  <si>
    <t>Controlling</t>
  </si>
  <si>
    <t>Diagnostika procesov a systémov</t>
  </si>
  <si>
    <t>Ekológia v strojárstve</t>
  </si>
  <si>
    <t>Environmentálna technika</t>
  </si>
  <si>
    <t>Finančné aspekty MK</t>
  </si>
  <si>
    <t>Informačné a komunikačné technológie</t>
  </si>
  <si>
    <t>Integrované manažérske systémy</t>
  </si>
  <si>
    <t>Lakovacie procesy a zariadenia</t>
  </si>
  <si>
    <t>Logistické a distribučné systémy</t>
  </si>
  <si>
    <t>Manažérstvo kvality</t>
  </si>
  <si>
    <t>Manažérstvo výroby</t>
  </si>
  <si>
    <t>Manažment rizika a údržba</t>
  </si>
  <si>
    <t>Manipulačné a dopravné systémy</t>
  </si>
  <si>
    <t>Marketing</t>
  </si>
  <si>
    <t>Metodika konštruovania</t>
  </si>
  <si>
    <t>Metodika konštruovania a projektovania</t>
  </si>
  <si>
    <t>Modelovanie a simulácia</t>
  </si>
  <si>
    <t>Nástroje</t>
  </si>
  <si>
    <t>Nástroje a prípravky v obrábaní</t>
  </si>
  <si>
    <t>Nízkoodpadové technológie</t>
  </si>
  <si>
    <t>Operačná analýza</t>
  </si>
  <si>
    <t>PLM techniky</t>
  </si>
  <si>
    <t>Počitačom podporovaná výroba</t>
  </si>
  <si>
    <t>Počítačová podpora manažérskych a technických činností</t>
  </si>
  <si>
    <t>Podniková logistika</t>
  </si>
  <si>
    <t>Prevádzka a údržba automatizovaných výrobných systémov</t>
  </si>
  <si>
    <t>Prevádzka výrobných systémov</t>
  </si>
  <si>
    <t>Priemyselný dizajn</t>
  </si>
  <si>
    <t>Prípravky</t>
  </si>
  <si>
    <t>Programovanie CNC systémov</t>
  </si>
  <si>
    <t>Progresívne technológie</t>
  </si>
  <si>
    <t>Projektovanie a prevádzka výrobných systémov</t>
  </si>
  <si>
    <t>Projektový manažment</t>
  </si>
  <si>
    <t>Riadenie ľudských zdrojov</t>
  </si>
  <si>
    <t>Riadenie výrobnej techniky</t>
  </si>
  <si>
    <t>Riadenie výroby a logistika</t>
  </si>
  <si>
    <t>Riadenie výroby a logistika v automobilovom priemysle</t>
  </si>
  <si>
    <t>Rozhodovacie modely</t>
  </si>
  <si>
    <t>Strategický manažment</t>
  </si>
  <si>
    <t>Stroje na zhodnocovanie odpadov</t>
  </si>
  <si>
    <t>Stroje pre nekonvenčné technológie</t>
  </si>
  <si>
    <t>Technika obnoviteľných zdrojov energie</t>
  </si>
  <si>
    <t>Technológia II</t>
  </si>
  <si>
    <t>Technológia obrábania v DT</t>
  </si>
  <si>
    <t>Technológie obrábania v DT</t>
  </si>
  <si>
    <t>Tekutinové systémy</t>
  </si>
  <si>
    <t>Teória obrábania</t>
  </si>
  <si>
    <t>TQM(Total Quality Management)</t>
  </si>
  <si>
    <t>Účtovníctvo</t>
  </si>
  <si>
    <t>Údržba systémov v aut. priemysle</t>
  </si>
  <si>
    <t>Výrobná technika I</t>
  </si>
  <si>
    <t>Výrobné stroje a zariadenia</t>
  </si>
  <si>
    <t>Výstupné hlavice a periférne zariadenia výrobných systémov</t>
  </si>
  <si>
    <t>Základy manažmentu</t>
  </si>
  <si>
    <t>Základy podnikovej ekonomiky</t>
  </si>
  <si>
    <t>Základy projektovania a programovania strojárskej výroby</t>
  </si>
  <si>
    <t>Základy strojárskej metrológie</t>
  </si>
  <si>
    <t>Bezpečnosť a spoľahlivosť jadrových elektrární</t>
  </si>
  <si>
    <t>Chladiaca technika</t>
  </si>
  <si>
    <t>Diagnostika a spoľahlivosť</t>
  </si>
  <si>
    <t>Energerické stroje a zariadenia</t>
  </si>
  <si>
    <t>Energetická technika</t>
  </si>
  <si>
    <t>Energetické stroje a zariadenia</t>
  </si>
  <si>
    <t>Energetické systémy</t>
  </si>
  <si>
    <t>Energetika a životné prostredie</t>
  </si>
  <si>
    <t>Jadrové energetické zariadenia</t>
  </si>
  <si>
    <t>Klimatizácia</t>
  </si>
  <si>
    <t>Manažment v energetike</t>
  </si>
  <si>
    <t>Obnoviteľné zdroje energie</t>
  </si>
  <si>
    <t>Palivové a vodné hospodárstvo</t>
  </si>
  <si>
    <t>Parné a spaľovacie turbíny</t>
  </si>
  <si>
    <t>Počítačová dynamika tekutín</t>
  </si>
  <si>
    <t>Prenos tepla</t>
  </si>
  <si>
    <t>Prevádzka technických zariadení</t>
  </si>
  <si>
    <t>Prevádzka tep. en. zariadení</t>
  </si>
  <si>
    <t>Projektovanie v odbore</t>
  </si>
  <si>
    <t>Spaľovacie komory v energetike</t>
  </si>
  <si>
    <t>Spaľovacie zariadenia a výmenníky tepla</t>
  </si>
  <si>
    <t>Technika stlačeného vzduchu</t>
  </si>
  <si>
    <t>Teória prúdových strojov</t>
  </si>
  <si>
    <t>Termodynamika</t>
  </si>
  <si>
    <t>Základy tep. en. systémov</t>
  </si>
  <si>
    <t>Zdroje a premeny energie</t>
  </si>
  <si>
    <t>Degradačné procesy a medzné stavy</t>
  </si>
  <si>
    <t>Fyzika kovov a fyzikálne metódy</t>
  </si>
  <si>
    <t>Kompozitné materiály</t>
  </si>
  <si>
    <t>Konštrukčné materiály</t>
  </si>
  <si>
    <t>Materiály v energetike</t>
  </si>
  <si>
    <t>Nástroje a prípravky</t>
  </si>
  <si>
    <t>Nástroje pre plasty a prášky</t>
  </si>
  <si>
    <t>Nástrojové materiály</t>
  </si>
  <si>
    <t>Náuka o materiáli</t>
  </si>
  <si>
    <t>Nekonvenčné zlievarenské procesy</t>
  </si>
  <si>
    <t>Povrchové úpravy</t>
  </si>
  <si>
    <t>Prášková metalurgia</t>
  </si>
  <si>
    <t>Softvérové systémy I</t>
  </si>
  <si>
    <t>Softvérové systémy II</t>
  </si>
  <si>
    <t>Strojárenské materiály</t>
  </si>
  <si>
    <t>Strojárska metalurgia</t>
  </si>
  <si>
    <t>Stroje a zariadenia pre spracovanie plastov</t>
  </si>
  <si>
    <t>Stroje a zariadenia pre strojárske technológie</t>
  </si>
  <si>
    <t>Technológia I</t>
  </si>
  <si>
    <t>Technológia tvárnenia</t>
  </si>
  <si>
    <t>Technológia výroby MV a SM</t>
  </si>
  <si>
    <t>Technológia zlievania</t>
  </si>
  <si>
    <t>Technológia zvárania</t>
  </si>
  <si>
    <t>Teória tvárnenia</t>
  </si>
  <si>
    <t>Teória zlievania</t>
  </si>
  <si>
    <t>Teória zvárania</t>
  </si>
  <si>
    <t>Tepelné spracovanie</t>
  </si>
  <si>
    <t>Vlastnosti a použitie polymérov</t>
  </si>
  <si>
    <t>Vybrané technológie</t>
  </si>
  <si>
    <t>Výrobná technika II</t>
  </si>
  <si>
    <t>Zváracie stroje</t>
  </si>
  <si>
    <t>POCET_STUDENTOV</t>
  </si>
  <si>
    <t>KREDITY</t>
  </si>
  <si>
    <t>220615_IDP</t>
  </si>
  <si>
    <t>1 BDP</t>
  </si>
  <si>
    <t>2 + 3 BDP</t>
  </si>
  <si>
    <t>1 + 2 IDP</t>
  </si>
  <si>
    <t>1 + 2 IDK</t>
  </si>
  <si>
    <t>1 BEK</t>
  </si>
  <si>
    <t>2 - 4 BEK</t>
  </si>
  <si>
    <t>spolu</t>
  </si>
  <si>
    <t>z toho</t>
  </si>
  <si>
    <t>BP</t>
  </si>
  <si>
    <t>DP</t>
  </si>
  <si>
    <t>ext BP</t>
  </si>
  <si>
    <t>prepočítané</t>
  </si>
  <si>
    <t>Bakalárska práca   6AISP + 5ALSM</t>
  </si>
  <si>
    <t>Diplomová práca  19 AISP</t>
  </si>
  <si>
    <t>Diplomová práca   11 MECH</t>
  </si>
  <si>
    <t>Diplomová práca  4 MESK</t>
  </si>
  <si>
    <t>Semestrálny projekt I  AISP</t>
  </si>
  <si>
    <t>Semestrálny projekt I  MESK</t>
  </si>
  <si>
    <t>Semestrálny projekt I  MECH + 3ALSM</t>
  </si>
  <si>
    <t>Semestrálny projekt II  MECH</t>
  </si>
  <si>
    <t>Semestrálny projekt II  3ALSM</t>
  </si>
  <si>
    <t>c</t>
  </si>
  <si>
    <t>(SPOLU BŠ+IŠ+DŠ)*KKŠ</t>
  </si>
  <si>
    <t>Ústav</t>
  </si>
  <si>
    <t>Počet</t>
  </si>
  <si>
    <t>Počet.</t>
  </si>
  <si>
    <t>Spolu</t>
  </si>
  <si>
    <t>KKŠ</t>
  </si>
  <si>
    <t>prof.a doc.s</t>
  </si>
  <si>
    <t>ost.</t>
  </si>
  <si>
    <t>ost.učit.</t>
  </si>
  <si>
    <t>počet</t>
  </si>
  <si>
    <t>DrSc.</t>
  </si>
  <si>
    <t>doc.</t>
  </si>
  <si>
    <t>s PhD.</t>
  </si>
  <si>
    <t>učit.</t>
  </si>
  <si>
    <t>učiteľov</t>
  </si>
  <si>
    <t>bez hD.</t>
  </si>
  <si>
    <t>r.2009</t>
  </si>
  <si>
    <t>r.2010</t>
  </si>
  <si>
    <t>Koeficienty</t>
  </si>
  <si>
    <t>ÚCHaHSZ</t>
  </si>
  <si>
    <t>ÚMaF</t>
  </si>
  <si>
    <t>Jazyky</t>
  </si>
  <si>
    <t>TV</t>
  </si>
  <si>
    <t>r.2011</t>
  </si>
  <si>
    <t>KKŠ 2012</t>
  </si>
  <si>
    <t>2011 PODIEL NA PED_VÝKONOCH SjF (KKŠ)</t>
  </si>
  <si>
    <t>2010 PODIEL NA PED_VÝKONOCH SjF (KKŠ)</t>
  </si>
  <si>
    <t>2012 PODIEL NA PED_VÝKONOCH SjF (KKŠ)</t>
  </si>
  <si>
    <t>r.2012</t>
  </si>
  <si>
    <t>PEDAGOGICKÉ   VÝKONY  2012</t>
  </si>
  <si>
    <t>kreditoštudent čistý</t>
  </si>
  <si>
    <t>kreditoštudent prepočítaný</t>
  </si>
  <si>
    <t>Výpočet KKŠ k 31.10.2012</t>
  </si>
  <si>
    <t>spolu B_I_D</t>
  </si>
  <si>
    <t>spolu B_I</t>
  </si>
  <si>
    <t>(%)</t>
  </si>
  <si>
    <t>kredity . prepočítaný počet študentov</t>
  </si>
  <si>
    <t>kredity . počet študentov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</si>
</sst>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</numFmts>
  <fonts count="29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6" fillId="11" borderId="0" applyNumberFormat="0" applyBorder="0" applyAlignment="0" applyProtection="0"/>
    <xf numFmtId="0" fontId="7" fillId="12" borderId="1" applyNumberFormat="0" applyAlignment="0" applyProtection="0"/>
    <xf numFmtId="0" fontId="2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3" fillId="2" borderId="9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 horizontal="left" vertical="top" wrapText="1"/>
      <protection/>
    </xf>
    <xf numFmtId="0" fontId="2" fillId="0" borderId="0" xfId="44" applyNumberFormat="1" applyFont="1" applyFill="1" applyBorder="1" applyAlignment="1" applyProtection="1">
      <alignment horizontal="left" vertical="top" wrapText="1"/>
      <protection/>
    </xf>
    <xf numFmtId="0" fontId="2" fillId="0" borderId="0" xfId="44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4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" borderId="15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5" xfId="0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0" fillId="3" borderId="17" xfId="0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164" fontId="22" fillId="3" borderId="10" xfId="0" applyNumberFormat="1" applyFont="1" applyFill="1" applyBorder="1" applyAlignment="1">
      <alignment/>
    </xf>
    <xf numFmtId="164" fontId="22" fillId="18" borderId="10" xfId="0" applyNumberFormat="1" applyFont="1" applyFill="1" applyBorder="1" applyAlignment="1">
      <alignment/>
    </xf>
    <xf numFmtId="164" fontId="22" fillId="0" borderId="13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44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21;KONY_PhD_2012_&#218;STAVY_na%20kontro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jF_ustavy_predmety_2012_PhD"/>
      <sheetName val="ÚAMM"/>
      <sheetName val="ÚAMAI"/>
      <sheetName val="ÚDTK"/>
      <sheetName val="ÚMF"/>
      <sheetName val="ÚCHaHSZ"/>
      <sheetName val="ÚTE"/>
      <sheetName val="ÚTM"/>
      <sheetName val="ÚSETM"/>
      <sheetName val="súhrn"/>
    </sheetNames>
    <sheetDataSet>
      <sheetData sheetId="9">
        <row r="2">
          <cell r="A2" t="str">
            <v>1 +  3 DDP</v>
          </cell>
          <cell r="B2">
            <v>2422</v>
          </cell>
          <cell r="C2">
            <v>2166</v>
          </cell>
          <cell r="D2">
            <v>958</v>
          </cell>
          <cell r="E2">
            <v>668</v>
          </cell>
          <cell r="F2">
            <v>154</v>
          </cell>
          <cell r="G2">
            <v>673</v>
          </cell>
          <cell r="H2">
            <v>1101</v>
          </cell>
          <cell r="I2">
            <v>1758</v>
          </cell>
          <cell r="J2">
            <v>9900</v>
          </cell>
        </row>
        <row r="3">
          <cell r="A3" t="str">
            <v>1 +  3 DDP prepočítané </v>
          </cell>
          <cell r="B3">
            <v>7266</v>
          </cell>
          <cell r="C3">
            <v>6498</v>
          </cell>
          <cell r="D3">
            <v>2874</v>
          </cell>
          <cell r="E3">
            <v>2004</v>
          </cell>
          <cell r="F3">
            <v>462</v>
          </cell>
          <cell r="G3">
            <v>2019</v>
          </cell>
          <cell r="H3">
            <v>3303</v>
          </cell>
          <cell r="I3">
            <v>5274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0.28125" style="0" customWidth="1"/>
    <col min="2" max="2" width="65.7109375" style="0" bestFit="1" customWidth="1"/>
    <col min="3" max="3" width="12.421875" style="0" bestFit="1" customWidth="1"/>
    <col min="4" max="4" width="11.8515625" style="0" bestFit="1" customWidth="1"/>
    <col min="5" max="5" width="62.140625" style="0" bestFit="1" customWidth="1"/>
    <col min="6" max="6" width="19.28125" style="0" customWidth="1"/>
    <col min="7" max="7" width="9.00390625" style="0" customWidth="1"/>
  </cols>
  <sheetData>
    <row r="1" spans="1:7" ht="25.5">
      <c r="A1" s="1" t="s">
        <v>0</v>
      </c>
      <c r="B1" s="1" t="s">
        <v>11</v>
      </c>
      <c r="C1" s="1" t="s">
        <v>22</v>
      </c>
      <c r="D1" s="1" t="s">
        <v>25</v>
      </c>
      <c r="E1" s="1" t="s">
        <v>674</v>
      </c>
      <c r="F1" s="1" t="s">
        <v>1031</v>
      </c>
      <c r="G1" s="1" t="s">
        <v>1032</v>
      </c>
    </row>
    <row r="2" spans="1:7" ht="12.75">
      <c r="A2" s="2" t="s">
        <v>1</v>
      </c>
      <c r="B2" s="2" t="s">
        <v>12</v>
      </c>
      <c r="C2" s="2" t="s">
        <v>23</v>
      </c>
      <c r="D2" s="2" t="s">
        <v>26</v>
      </c>
      <c r="E2" s="2" t="s">
        <v>675</v>
      </c>
      <c r="F2" s="3">
        <v>10</v>
      </c>
      <c r="G2" s="3">
        <v>1</v>
      </c>
    </row>
    <row r="3" spans="1:7" ht="12.75">
      <c r="A3" s="2" t="s">
        <v>1</v>
      </c>
      <c r="B3" s="2" t="s">
        <v>12</v>
      </c>
      <c r="C3" s="2" t="s">
        <v>24</v>
      </c>
      <c r="D3" s="2" t="s">
        <v>27</v>
      </c>
      <c r="E3" s="2" t="s">
        <v>675</v>
      </c>
      <c r="F3" s="3">
        <v>312</v>
      </c>
      <c r="G3" s="3">
        <v>1</v>
      </c>
    </row>
    <row r="4" spans="1:7" ht="12.75">
      <c r="A4" s="2" t="s">
        <v>1</v>
      </c>
      <c r="B4" s="2" t="s">
        <v>12</v>
      </c>
      <c r="C4" s="2" t="s">
        <v>23</v>
      </c>
      <c r="D4" s="2" t="s">
        <v>28</v>
      </c>
      <c r="E4" s="2" t="s">
        <v>675</v>
      </c>
      <c r="F4" s="3">
        <v>1</v>
      </c>
      <c r="G4" s="3">
        <v>1</v>
      </c>
    </row>
    <row r="5" spans="1:7" ht="12.75">
      <c r="A5" s="2" t="s">
        <v>1</v>
      </c>
      <c r="B5" s="2" t="s">
        <v>12</v>
      </c>
      <c r="C5" s="2" t="s">
        <v>24</v>
      </c>
      <c r="D5" s="2" t="s">
        <v>29</v>
      </c>
      <c r="E5" s="2" t="s">
        <v>675</v>
      </c>
      <c r="F5" s="3">
        <v>18</v>
      </c>
      <c r="G5" s="3">
        <v>1</v>
      </c>
    </row>
    <row r="6" spans="1:7" ht="12.75">
      <c r="A6" s="2" t="s">
        <v>1</v>
      </c>
      <c r="B6" s="2" t="s">
        <v>12</v>
      </c>
      <c r="C6" s="2" t="s">
        <v>23</v>
      </c>
      <c r="D6" s="2" t="s">
        <v>30</v>
      </c>
      <c r="E6" s="2" t="s">
        <v>675</v>
      </c>
      <c r="F6" s="3">
        <v>151</v>
      </c>
      <c r="G6" s="3">
        <v>1</v>
      </c>
    </row>
    <row r="7" spans="1:7" ht="12.75">
      <c r="A7" s="2" t="s">
        <v>1</v>
      </c>
      <c r="B7" s="2" t="s">
        <v>12</v>
      </c>
      <c r="C7" s="2" t="s">
        <v>24</v>
      </c>
      <c r="D7" s="2" t="s">
        <v>31</v>
      </c>
      <c r="E7" s="2" t="s">
        <v>675</v>
      </c>
      <c r="F7" s="3">
        <v>173</v>
      </c>
      <c r="G7" s="3">
        <v>1</v>
      </c>
    </row>
    <row r="8" spans="1:7" ht="12.75">
      <c r="A8" s="2" t="s">
        <v>1</v>
      </c>
      <c r="B8" s="2" t="s">
        <v>12</v>
      </c>
      <c r="C8" s="2" t="s">
        <v>23</v>
      </c>
      <c r="D8" s="2" t="s">
        <v>32</v>
      </c>
      <c r="E8" s="2" t="s">
        <v>675</v>
      </c>
      <c r="F8" s="3">
        <v>10</v>
      </c>
      <c r="G8" s="3">
        <v>1</v>
      </c>
    </row>
    <row r="9" spans="1:7" ht="12.75">
      <c r="A9" s="2" t="s">
        <v>1</v>
      </c>
      <c r="B9" s="2" t="s">
        <v>12</v>
      </c>
      <c r="C9" s="2" t="s">
        <v>24</v>
      </c>
      <c r="D9" s="2" t="s">
        <v>33</v>
      </c>
      <c r="E9" s="2" t="s">
        <v>675</v>
      </c>
      <c r="F9" s="3">
        <v>52</v>
      </c>
      <c r="G9" s="3">
        <v>1</v>
      </c>
    </row>
    <row r="10" spans="1:7" ht="12.75">
      <c r="A10" s="2" t="s">
        <v>1</v>
      </c>
      <c r="B10" s="2" t="s">
        <v>12</v>
      </c>
      <c r="C10" s="2" t="s">
        <v>23</v>
      </c>
      <c r="D10" s="2" t="s">
        <v>34</v>
      </c>
      <c r="E10" s="2" t="s">
        <v>675</v>
      </c>
      <c r="F10" s="3">
        <v>164</v>
      </c>
      <c r="G10" s="3">
        <v>1</v>
      </c>
    </row>
    <row r="11" spans="1:7" ht="12.75">
      <c r="A11" s="2" t="s">
        <v>1</v>
      </c>
      <c r="B11" s="2" t="s">
        <v>12</v>
      </c>
      <c r="C11" s="2" t="s">
        <v>24</v>
      </c>
      <c r="D11" s="2" t="s">
        <v>35</v>
      </c>
      <c r="E11" s="2" t="s">
        <v>675</v>
      </c>
      <c r="F11" s="3">
        <v>5</v>
      </c>
      <c r="G11" s="3">
        <v>1</v>
      </c>
    </row>
    <row r="12" spans="1:7" ht="12.75">
      <c r="A12" s="2" t="s">
        <v>1</v>
      </c>
      <c r="B12" s="2" t="s">
        <v>12</v>
      </c>
      <c r="C12" s="2" t="s">
        <v>23</v>
      </c>
      <c r="D12" s="2" t="s">
        <v>36</v>
      </c>
      <c r="E12" s="2" t="s">
        <v>675</v>
      </c>
      <c r="F12" s="3">
        <v>32</v>
      </c>
      <c r="G12" s="3">
        <v>1</v>
      </c>
    </row>
    <row r="13" spans="1:7" ht="12.75">
      <c r="A13" s="2" t="s">
        <v>1</v>
      </c>
      <c r="B13" s="2" t="s">
        <v>12</v>
      </c>
      <c r="C13" s="2" t="s">
        <v>23</v>
      </c>
      <c r="D13" s="2" t="s">
        <v>37</v>
      </c>
      <c r="E13" s="2" t="s">
        <v>675</v>
      </c>
      <c r="F13" s="3">
        <v>39</v>
      </c>
      <c r="G13" s="3">
        <v>3</v>
      </c>
    </row>
    <row r="14" spans="1:7" ht="12.75">
      <c r="A14" s="2" t="s">
        <v>1</v>
      </c>
      <c r="B14" s="2" t="s">
        <v>12</v>
      </c>
      <c r="C14" s="2" t="s">
        <v>24</v>
      </c>
      <c r="D14" s="2" t="s">
        <v>38</v>
      </c>
      <c r="E14" s="2" t="s">
        <v>676</v>
      </c>
      <c r="F14" s="3">
        <v>20</v>
      </c>
      <c r="G14" s="3">
        <v>2</v>
      </c>
    </row>
    <row r="15" spans="1:7" ht="12.75">
      <c r="A15" s="2" t="s">
        <v>1</v>
      </c>
      <c r="B15" s="2" t="s">
        <v>12</v>
      </c>
      <c r="C15" s="2" t="s">
        <v>24</v>
      </c>
      <c r="D15" s="2" t="s">
        <v>39</v>
      </c>
      <c r="E15" s="2" t="s">
        <v>676</v>
      </c>
      <c r="F15" s="3">
        <v>39</v>
      </c>
      <c r="G15" s="3">
        <v>2</v>
      </c>
    </row>
    <row r="16" spans="1:7" ht="12.75">
      <c r="A16" s="2" t="s">
        <v>1</v>
      </c>
      <c r="B16" s="2" t="s">
        <v>12</v>
      </c>
      <c r="C16" s="2" t="s">
        <v>23</v>
      </c>
      <c r="D16" s="2" t="s">
        <v>40</v>
      </c>
      <c r="E16" s="2" t="s">
        <v>677</v>
      </c>
      <c r="F16" s="3">
        <v>527</v>
      </c>
      <c r="G16" s="3">
        <v>2</v>
      </c>
    </row>
    <row r="17" spans="1:7" ht="12.75">
      <c r="A17" s="2" t="s">
        <v>1</v>
      </c>
      <c r="B17" s="2" t="s">
        <v>12</v>
      </c>
      <c r="C17" s="2" t="s">
        <v>24</v>
      </c>
      <c r="D17" s="2" t="s">
        <v>41</v>
      </c>
      <c r="E17" s="2" t="s">
        <v>677</v>
      </c>
      <c r="F17" s="3">
        <v>26</v>
      </c>
      <c r="G17" s="3">
        <v>2</v>
      </c>
    </row>
    <row r="18" spans="1:7" ht="12.75">
      <c r="A18" s="2" t="s">
        <v>1</v>
      </c>
      <c r="B18" s="2" t="s">
        <v>12</v>
      </c>
      <c r="C18" s="2" t="s">
        <v>23</v>
      </c>
      <c r="D18" s="2" t="s">
        <v>42</v>
      </c>
      <c r="E18" s="2" t="s">
        <v>678</v>
      </c>
      <c r="F18" s="3">
        <v>37</v>
      </c>
      <c r="G18" s="3">
        <v>2</v>
      </c>
    </row>
    <row r="19" spans="1:7" ht="12.75">
      <c r="A19" s="2" t="s">
        <v>1</v>
      </c>
      <c r="B19" s="2" t="s">
        <v>12</v>
      </c>
      <c r="C19" s="2" t="s">
        <v>23</v>
      </c>
      <c r="D19" s="2" t="s">
        <v>43</v>
      </c>
      <c r="E19" s="2" t="s">
        <v>678</v>
      </c>
      <c r="F19" s="3">
        <v>57</v>
      </c>
      <c r="G19" s="3">
        <v>2</v>
      </c>
    </row>
    <row r="20" spans="1:7" ht="12.75">
      <c r="A20" s="2" t="s">
        <v>1</v>
      </c>
      <c r="B20" s="2" t="s">
        <v>12</v>
      </c>
      <c r="C20" s="2" t="s">
        <v>23</v>
      </c>
      <c r="D20" s="2" t="s">
        <v>44</v>
      </c>
      <c r="E20" s="2" t="s">
        <v>678</v>
      </c>
      <c r="F20" s="3">
        <v>16</v>
      </c>
      <c r="G20" s="3">
        <v>2</v>
      </c>
    </row>
    <row r="21" spans="1:7" ht="12.75">
      <c r="A21" s="2" t="s">
        <v>1</v>
      </c>
      <c r="B21" s="2" t="s">
        <v>12</v>
      </c>
      <c r="C21" s="2" t="s">
        <v>23</v>
      </c>
      <c r="D21" s="2" t="s">
        <v>45</v>
      </c>
      <c r="E21" s="2" t="s">
        <v>678</v>
      </c>
      <c r="F21" s="3">
        <v>82</v>
      </c>
      <c r="G21" s="3">
        <v>2</v>
      </c>
    </row>
    <row r="22" spans="1:7" ht="12.75">
      <c r="A22" s="2" t="s">
        <v>1</v>
      </c>
      <c r="B22" s="2" t="s">
        <v>12</v>
      </c>
      <c r="C22" s="2" t="s">
        <v>23</v>
      </c>
      <c r="D22" s="2" t="s">
        <v>46</v>
      </c>
      <c r="E22" s="2" t="s">
        <v>679</v>
      </c>
      <c r="F22" s="3">
        <v>2</v>
      </c>
      <c r="G22" s="3">
        <v>1</v>
      </c>
    </row>
    <row r="23" spans="1:7" ht="12.75">
      <c r="A23" s="2" t="s">
        <v>1</v>
      </c>
      <c r="B23" s="2" t="s">
        <v>12</v>
      </c>
      <c r="C23" s="2" t="s">
        <v>24</v>
      </c>
      <c r="D23" s="2" t="s">
        <v>47</v>
      </c>
      <c r="E23" s="2" t="s">
        <v>679</v>
      </c>
      <c r="F23" s="3">
        <v>8</v>
      </c>
      <c r="G23" s="3">
        <v>1</v>
      </c>
    </row>
    <row r="24" spans="1:7" ht="12.75">
      <c r="A24" s="2" t="s">
        <v>1</v>
      </c>
      <c r="B24" s="2" t="s">
        <v>12</v>
      </c>
      <c r="C24" s="2" t="s">
        <v>23</v>
      </c>
      <c r="D24" s="2" t="s">
        <v>48</v>
      </c>
      <c r="E24" s="2" t="s">
        <v>679</v>
      </c>
      <c r="F24" s="3">
        <v>6</v>
      </c>
      <c r="G24" s="3">
        <v>1</v>
      </c>
    </row>
    <row r="25" spans="1:7" ht="12.75">
      <c r="A25" s="2" t="s">
        <v>1</v>
      </c>
      <c r="B25" s="2" t="s">
        <v>12</v>
      </c>
      <c r="C25" s="2" t="s">
        <v>24</v>
      </c>
      <c r="D25" s="2" t="s">
        <v>49</v>
      </c>
      <c r="E25" s="2" t="s">
        <v>679</v>
      </c>
      <c r="F25" s="3">
        <v>4</v>
      </c>
      <c r="G25" s="3">
        <v>1</v>
      </c>
    </row>
    <row r="26" spans="1:7" ht="12.75">
      <c r="A26" s="2" t="s">
        <v>1</v>
      </c>
      <c r="B26" s="2" t="s">
        <v>12</v>
      </c>
      <c r="C26" s="2" t="s">
        <v>24</v>
      </c>
      <c r="D26" s="2" t="s">
        <v>50</v>
      </c>
      <c r="E26" s="2" t="s">
        <v>679</v>
      </c>
      <c r="F26" s="3">
        <v>1</v>
      </c>
      <c r="G26" s="3">
        <v>1</v>
      </c>
    </row>
    <row r="27" spans="1:7" ht="12.75">
      <c r="A27" s="2" t="s">
        <v>1</v>
      </c>
      <c r="B27" s="2" t="s">
        <v>12</v>
      </c>
      <c r="C27" s="2" t="s">
        <v>23</v>
      </c>
      <c r="D27" s="2" t="s">
        <v>51</v>
      </c>
      <c r="E27" s="2" t="s">
        <v>679</v>
      </c>
      <c r="F27" s="3">
        <v>3</v>
      </c>
      <c r="G27" s="3">
        <v>1</v>
      </c>
    </row>
    <row r="28" spans="1:7" ht="12.75">
      <c r="A28" s="2" t="s">
        <v>1</v>
      </c>
      <c r="B28" s="2" t="s">
        <v>12</v>
      </c>
      <c r="C28" s="2" t="s">
        <v>24</v>
      </c>
      <c r="D28" s="2" t="s">
        <v>52</v>
      </c>
      <c r="E28" s="2" t="s">
        <v>679</v>
      </c>
      <c r="F28" s="3">
        <v>1</v>
      </c>
      <c r="G28" s="3">
        <v>1</v>
      </c>
    </row>
    <row r="29" spans="1:7" ht="12.75">
      <c r="A29" s="2" t="s">
        <v>1</v>
      </c>
      <c r="B29" s="2" t="s">
        <v>12</v>
      </c>
      <c r="C29" s="2" t="s">
        <v>23</v>
      </c>
      <c r="D29" s="2" t="s">
        <v>53</v>
      </c>
      <c r="E29" s="2" t="s">
        <v>679</v>
      </c>
      <c r="F29" s="3">
        <v>1</v>
      </c>
      <c r="G29" s="3">
        <v>3</v>
      </c>
    </row>
    <row r="30" spans="1:7" ht="12.75">
      <c r="A30" s="2" t="s">
        <v>1</v>
      </c>
      <c r="B30" s="2" t="s">
        <v>12</v>
      </c>
      <c r="C30" s="2" t="s">
        <v>23</v>
      </c>
      <c r="D30" s="2" t="s">
        <v>54</v>
      </c>
      <c r="E30" s="2" t="s">
        <v>680</v>
      </c>
      <c r="F30" s="3">
        <v>8</v>
      </c>
      <c r="G30" s="3">
        <v>1</v>
      </c>
    </row>
    <row r="31" spans="1:7" ht="12.75">
      <c r="A31" s="2" t="s">
        <v>1</v>
      </c>
      <c r="B31" s="2" t="s">
        <v>12</v>
      </c>
      <c r="C31" s="2" t="s">
        <v>24</v>
      </c>
      <c r="D31" s="2" t="s">
        <v>55</v>
      </c>
      <c r="E31" s="2" t="s">
        <v>680</v>
      </c>
      <c r="F31" s="3">
        <v>71</v>
      </c>
      <c r="G31" s="3">
        <v>1</v>
      </c>
    </row>
    <row r="32" spans="1:7" ht="12.75">
      <c r="A32" s="2" t="s">
        <v>1</v>
      </c>
      <c r="B32" s="2" t="s">
        <v>12</v>
      </c>
      <c r="C32" s="2" t="s">
        <v>24</v>
      </c>
      <c r="D32" s="2" t="s">
        <v>56</v>
      </c>
      <c r="E32" s="2" t="s">
        <v>680</v>
      </c>
      <c r="F32" s="3">
        <v>4</v>
      </c>
      <c r="G32" s="3">
        <v>1</v>
      </c>
    </row>
    <row r="33" spans="1:7" ht="12.75">
      <c r="A33" s="2" t="s">
        <v>1</v>
      </c>
      <c r="B33" s="2" t="s">
        <v>12</v>
      </c>
      <c r="C33" s="2" t="s">
        <v>23</v>
      </c>
      <c r="D33" s="2" t="s">
        <v>57</v>
      </c>
      <c r="E33" s="2" t="s">
        <v>680</v>
      </c>
      <c r="F33" s="3">
        <v>40</v>
      </c>
      <c r="G33" s="3">
        <v>1</v>
      </c>
    </row>
    <row r="34" spans="1:7" ht="12.75">
      <c r="A34" s="2" t="s">
        <v>1</v>
      </c>
      <c r="B34" s="2" t="s">
        <v>12</v>
      </c>
      <c r="C34" s="2" t="s">
        <v>24</v>
      </c>
      <c r="D34" s="2" t="s">
        <v>58</v>
      </c>
      <c r="E34" s="2" t="s">
        <v>680</v>
      </c>
      <c r="F34" s="3">
        <v>36</v>
      </c>
      <c r="G34" s="3">
        <v>1</v>
      </c>
    </row>
    <row r="35" spans="1:7" ht="12.75">
      <c r="A35" s="2" t="s">
        <v>1</v>
      </c>
      <c r="B35" s="2" t="s">
        <v>12</v>
      </c>
      <c r="C35" s="2" t="s">
        <v>23</v>
      </c>
      <c r="D35" s="2" t="s">
        <v>59</v>
      </c>
      <c r="E35" s="2" t="s">
        <v>680</v>
      </c>
      <c r="F35" s="3">
        <v>2</v>
      </c>
      <c r="G35" s="3">
        <v>1</v>
      </c>
    </row>
    <row r="36" spans="1:7" ht="12.75">
      <c r="A36" s="2" t="s">
        <v>1</v>
      </c>
      <c r="B36" s="2" t="s">
        <v>12</v>
      </c>
      <c r="C36" s="2" t="s">
        <v>24</v>
      </c>
      <c r="D36" s="2" t="s">
        <v>60</v>
      </c>
      <c r="E36" s="2" t="s">
        <v>680</v>
      </c>
      <c r="F36" s="3">
        <v>10</v>
      </c>
      <c r="G36" s="3">
        <v>1</v>
      </c>
    </row>
    <row r="37" spans="1:7" ht="12.75">
      <c r="A37" s="2" t="s">
        <v>1</v>
      </c>
      <c r="B37" s="2" t="s">
        <v>12</v>
      </c>
      <c r="C37" s="2" t="s">
        <v>23</v>
      </c>
      <c r="D37" s="2" t="s">
        <v>61</v>
      </c>
      <c r="E37" s="2" t="s">
        <v>680</v>
      </c>
      <c r="F37" s="3">
        <v>27</v>
      </c>
      <c r="G37" s="3">
        <v>1</v>
      </c>
    </row>
    <row r="38" spans="1:7" ht="12.75">
      <c r="A38" s="2" t="s">
        <v>1</v>
      </c>
      <c r="B38" s="2" t="s">
        <v>12</v>
      </c>
      <c r="C38" s="2" t="s">
        <v>23</v>
      </c>
      <c r="D38" s="2" t="s">
        <v>62</v>
      </c>
      <c r="E38" s="2" t="s">
        <v>680</v>
      </c>
      <c r="F38" s="3">
        <v>4</v>
      </c>
      <c r="G38" s="3">
        <v>1</v>
      </c>
    </row>
    <row r="39" spans="1:7" ht="12.75">
      <c r="A39" s="2" t="s">
        <v>1</v>
      </c>
      <c r="B39" s="2" t="s">
        <v>12</v>
      </c>
      <c r="C39" s="2" t="s">
        <v>23</v>
      </c>
      <c r="D39" s="2" t="s">
        <v>63</v>
      </c>
      <c r="E39" s="2" t="s">
        <v>680</v>
      </c>
      <c r="F39" s="3">
        <v>9</v>
      </c>
      <c r="G39" s="3">
        <v>3</v>
      </c>
    </row>
    <row r="40" spans="1:7" ht="12.75">
      <c r="A40" s="2" t="s">
        <v>1</v>
      </c>
      <c r="B40" s="2" t="s">
        <v>12</v>
      </c>
      <c r="C40" s="2" t="s">
        <v>24</v>
      </c>
      <c r="D40" s="2" t="s">
        <v>64</v>
      </c>
      <c r="E40" s="2" t="s">
        <v>681</v>
      </c>
      <c r="F40" s="3">
        <v>217</v>
      </c>
      <c r="G40" s="3">
        <v>2</v>
      </c>
    </row>
    <row r="41" spans="1:7" ht="12.75">
      <c r="A41" s="2" t="s">
        <v>1</v>
      </c>
      <c r="B41" s="2" t="s">
        <v>12</v>
      </c>
      <c r="C41" s="2" t="s">
        <v>24</v>
      </c>
      <c r="D41" s="2" t="s">
        <v>65</v>
      </c>
      <c r="E41" s="2" t="s">
        <v>681</v>
      </c>
      <c r="F41" s="3">
        <v>50</v>
      </c>
      <c r="G41" s="3">
        <v>2</v>
      </c>
    </row>
    <row r="42" spans="1:7" ht="12.75">
      <c r="A42" s="2" t="s">
        <v>1</v>
      </c>
      <c r="B42" s="2" t="s">
        <v>12</v>
      </c>
      <c r="C42" s="2" t="s">
        <v>23</v>
      </c>
      <c r="D42" s="2" t="s">
        <v>66</v>
      </c>
      <c r="E42" s="2" t="s">
        <v>682</v>
      </c>
      <c r="F42" s="3">
        <v>11</v>
      </c>
      <c r="G42" s="3">
        <v>4</v>
      </c>
    </row>
    <row r="43" spans="1:7" ht="12.75">
      <c r="A43" s="2" t="s">
        <v>1</v>
      </c>
      <c r="B43" s="2" t="s">
        <v>12</v>
      </c>
      <c r="C43" s="2" t="s">
        <v>24</v>
      </c>
      <c r="D43" s="2" t="s">
        <v>67</v>
      </c>
      <c r="E43" s="2" t="s">
        <v>682</v>
      </c>
      <c r="F43" s="3">
        <v>2</v>
      </c>
      <c r="G43" s="3">
        <v>4</v>
      </c>
    </row>
    <row r="44" spans="1:7" ht="12.75">
      <c r="A44" s="2" t="s">
        <v>1</v>
      </c>
      <c r="B44" s="2" t="s">
        <v>12</v>
      </c>
      <c r="C44" s="2" t="s">
        <v>24</v>
      </c>
      <c r="D44" s="2" t="s">
        <v>68</v>
      </c>
      <c r="E44" s="2" t="s">
        <v>683</v>
      </c>
      <c r="F44" s="3">
        <v>403</v>
      </c>
      <c r="G44" s="3">
        <v>2</v>
      </c>
    </row>
    <row r="45" spans="1:7" ht="12.75">
      <c r="A45" s="2" t="s">
        <v>1</v>
      </c>
      <c r="B45" s="2" t="s">
        <v>12</v>
      </c>
      <c r="C45" s="2" t="s">
        <v>23</v>
      </c>
      <c r="D45" s="2" t="s">
        <v>69</v>
      </c>
      <c r="E45" s="2" t="s">
        <v>683</v>
      </c>
      <c r="F45" s="3">
        <v>12</v>
      </c>
      <c r="G45" s="3">
        <v>2</v>
      </c>
    </row>
    <row r="46" spans="1:7" ht="12.75">
      <c r="A46" s="2" t="s">
        <v>1</v>
      </c>
      <c r="B46" s="2" t="s">
        <v>12</v>
      </c>
      <c r="C46" s="2" t="s">
        <v>23</v>
      </c>
      <c r="D46" s="2" t="s">
        <v>70</v>
      </c>
      <c r="E46" s="2" t="s">
        <v>684</v>
      </c>
      <c r="F46" s="3">
        <v>1</v>
      </c>
      <c r="G46" s="3">
        <v>1</v>
      </c>
    </row>
    <row r="47" spans="1:7" ht="12.75">
      <c r="A47" s="2" t="s">
        <v>1</v>
      </c>
      <c r="B47" s="2" t="s">
        <v>12</v>
      </c>
      <c r="C47" s="2" t="s">
        <v>24</v>
      </c>
      <c r="D47" s="2" t="s">
        <v>71</v>
      </c>
      <c r="E47" s="2" t="s">
        <v>684</v>
      </c>
      <c r="F47" s="3">
        <v>12</v>
      </c>
      <c r="G47" s="3">
        <v>1</v>
      </c>
    </row>
    <row r="48" spans="1:7" ht="12.75">
      <c r="A48" s="2" t="s">
        <v>1</v>
      </c>
      <c r="B48" s="2" t="s">
        <v>12</v>
      </c>
      <c r="C48" s="2" t="s">
        <v>23</v>
      </c>
      <c r="D48" s="2" t="s">
        <v>72</v>
      </c>
      <c r="E48" s="2" t="s">
        <v>684</v>
      </c>
      <c r="F48" s="3">
        <v>7</v>
      </c>
      <c r="G48" s="3">
        <v>1</v>
      </c>
    </row>
    <row r="49" spans="1:7" ht="12.75">
      <c r="A49" s="2" t="s">
        <v>1</v>
      </c>
      <c r="B49" s="2" t="s">
        <v>12</v>
      </c>
      <c r="C49" s="2" t="s">
        <v>24</v>
      </c>
      <c r="D49" s="2" t="s">
        <v>73</v>
      </c>
      <c r="E49" s="2" t="s">
        <v>684</v>
      </c>
      <c r="F49" s="3">
        <v>3</v>
      </c>
      <c r="G49" s="3">
        <v>1</v>
      </c>
    </row>
    <row r="50" spans="1:7" ht="12.75">
      <c r="A50" s="2" t="s">
        <v>1</v>
      </c>
      <c r="B50" s="2" t="s">
        <v>12</v>
      </c>
      <c r="C50" s="2" t="s">
        <v>24</v>
      </c>
      <c r="D50" s="2" t="s">
        <v>74</v>
      </c>
      <c r="E50" s="2" t="s">
        <v>684</v>
      </c>
      <c r="F50" s="3">
        <v>1</v>
      </c>
      <c r="G50" s="3">
        <v>1</v>
      </c>
    </row>
    <row r="51" spans="1:7" ht="12.75">
      <c r="A51" s="2" t="s">
        <v>1</v>
      </c>
      <c r="B51" s="2" t="s">
        <v>12</v>
      </c>
      <c r="C51" s="2" t="s">
        <v>23</v>
      </c>
      <c r="D51" s="2" t="s">
        <v>75</v>
      </c>
      <c r="E51" s="2" t="s">
        <v>684</v>
      </c>
      <c r="F51" s="3">
        <v>2</v>
      </c>
      <c r="G51" s="3">
        <v>1</v>
      </c>
    </row>
    <row r="52" spans="1:7" ht="12.75">
      <c r="A52" s="2" t="s">
        <v>1</v>
      </c>
      <c r="B52" s="2" t="s">
        <v>12</v>
      </c>
      <c r="C52" s="2" t="s">
        <v>24</v>
      </c>
      <c r="D52" s="2" t="s">
        <v>76</v>
      </c>
      <c r="E52" s="2" t="s">
        <v>685</v>
      </c>
      <c r="F52" s="3">
        <v>3</v>
      </c>
      <c r="G52" s="3">
        <v>2</v>
      </c>
    </row>
    <row r="53" spans="1:7" ht="12.75">
      <c r="A53" s="2" t="s">
        <v>1</v>
      </c>
      <c r="B53" s="2" t="s">
        <v>12</v>
      </c>
      <c r="C53" s="2" t="s">
        <v>24</v>
      </c>
      <c r="D53" s="2" t="s">
        <v>77</v>
      </c>
      <c r="E53" s="2" t="s">
        <v>685</v>
      </c>
      <c r="F53" s="3">
        <v>35</v>
      </c>
      <c r="G53" s="3">
        <v>2</v>
      </c>
    </row>
    <row r="54" spans="1:7" ht="12.75">
      <c r="A54" s="2" t="s">
        <v>1</v>
      </c>
      <c r="B54" s="2" t="s">
        <v>12</v>
      </c>
      <c r="C54" s="2" t="s">
        <v>24</v>
      </c>
      <c r="D54" s="2" t="s">
        <v>78</v>
      </c>
      <c r="E54" s="2" t="s">
        <v>686</v>
      </c>
      <c r="F54" s="3">
        <v>9</v>
      </c>
      <c r="G54" s="3">
        <v>0</v>
      </c>
    </row>
    <row r="55" spans="1:7" ht="12.75">
      <c r="A55" s="2" t="s">
        <v>1</v>
      </c>
      <c r="B55" s="2" t="s">
        <v>12</v>
      </c>
      <c r="C55" s="2" t="s">
        <v>23</v>
      </c>
      <c r="D55" s="2" t="s">
        <v>79</v>
      </c>
      <c r="E55" s="2" t="s">
        <v>686</v>
      </c>
      <c r="F55" s="3">
        <v>6</v>
      </c>
      <c r="G55" s="3">
        <v>0</v>
      </c>
    </row>
    <row r="56" spans="1:7" ht="12.75">
      <c r="A56" s="2" t="s">
        <v>1</v>
      </c>
      <c r="B56" s="2" t="s">
        <v>12</v>
      </c>
      <c r="C56" s="2" t="s">
        <v>23</v>
      </c>
      <c r="D56" s="2" t="s">
        <v>80</v>
      </c>
      <c r="E56" s="2" t="s">
        <v>686</v>
      </c>
      <c r="F56" s="3">
        <v>5</v>
      </c>
      <c r="G56" s="3">
        <v>0</v>
      </c>
    </row>
    <row r="57" spans="1:7" ht="12.75">
      <c r="A57" s="2" t="s">
        <v>1</v>
      </c>
      <c r="B57" s="2" t="s">
        <v>12</v>
      </c>
      <c r="C57" s="2" t="s">
        <v>24</v>
      </c>
      <c r="D57" s="2" t="s">
        <v>81</v>
      </c>
      <c r="E57" s="2" t="s">
        <v>686</v>
      </c>
      <c r="F57" s="3">
        <v>4</v>
      </c>
      <c r="G57" s="3">
        <v>0</v>
      </c>
    </row>
    <row r="58" spans="1:7" ht="12.75">
      <c r="A58" s="2" t="s">
        <v>1</v>
      </c>
      <c r="B58" s="2" t="s">
        <v>12</v>
      </c>
      <c r="C58" s="2" t="s">
        <v>23</v>
      </c>
      <c r="D58" s="2" t="s">
        <v>82</v>
      </c>
      <c r="E58" s="2" t="s">
        <v>687</v>
      </c>
      <c r="F58" s="3">
        <v>539</v>
      </c>
      <c r="G58" s="3">
        <v>0</v>
      </c>
    </row>
    <row r="59" spans="1:7" ht="12.75">
      <c r="A59" s="2" t="s">
        <v>1</v>
      </c>
      <c r="B59" s="2" t="s">
        <v>12</v>
      </c>
      <c r="C59" s="2" t="s">
        <v>24</v>
      </c>
      <c r="D59" s="2" t="s">
        <v>83</v>
      </c>
      <c r="E59" s="2" t="s">
        <v>687</v>
      </c>
      <c r="F59" s="3">
        <v>430</v>
      </c>
      <c r="G59" s="3">
        <v>0</v>
      </c>
    </row>
    <row r="60" spans="1:7" ht="12.75">
      <c r="A60" s="2" t="s">
        <v>1</v>
      </c>
      <c r="B60" s="2" t="s">
        <v>12</v>
      </c>
      <c r="C60" s="2" t="s">
        <v>23</v>
      </c>
      <c r="D60" s="2" t="s">
        <v>84</v>
      </c>
      <c r="E60" s="2" t="s">
        <v>687</v>
      </c>
      <c r="F60" s="3">
        <v>202</v>
      </c>
      <c r="G60" s="3">
        <v>0</v>
      </c>
    </row>
    <row r="61" spans="1:7" ht="12.75">
      <c r="A61" s="2" t="s">
        <v>1</v>
      </c>
      <c r="B61" s="2" t="s">
        <v>12</v>
      </c>
      <c r="C61" s="2" t="s">
        <v>23</v>
      </c>
      <c r="D61" s="2" t="s">
        <v>85</v>
      </c>
      <c r="E61" s="2" t="s">
        <v>687</v>
      </c>
      <c r="F61" s="3">
        <v>3</v>
      </c>
      <c r="G61" s="3">
        <v>0</v>
      </c>
    </row>
    <row r="62" spans="1:7" ht="12.75">
      <c r="A62" s="2" t="s">
        <v>1</v>
      </c>
      <c r="B62" s="2" t="s">
        <v>12</v>
      </c>
      <c r="C62" s="2" t="s">
        <v>24</v>
      </c>
      <c r="D62" s="2" t="s">
        <v>86</v>
      </c>
      <c r="E62" s="2" t="s">
        <v>687</v>
      </c>
      <c r="F62" s="3">
        <v>261</v>
      </c>
      <c r="G62" s="3">
        <v>0</v>
      </c>
    </row>
    <row r="63" spans="1:7" ht="12.75">
      <c r="A63" s="2" t="s">
        <v>1</v>
      </c>
      <c r="B63" s="2" t="s">
        <v>12</v>
      </c>
      <c r="C63" s="2" t="s">
        <v>24</v>
      </c>
      <c r="D63" s="2" t="s">
        <v>87</v>
      </c>
      <c r="E63" s="2" t="s">
        <v>687</v>
      </c>
      <c r="F63" s="3">
        <v>1</v>
      </c>
      <c r="G63" s="3">
        <v>0</v>
      </c>
    </row>
    <row r="64" spans="1:7" ht="12.75">
      <c r="A64" s="2" t="s">
        <v>1</v>
      </c>
      <c r="B64" s="2" t="s">
        <v>12</v>
      </c>
      <c r="C64" s="2" t="s">
        <v>23</v>
      </c>
      <c r="D64" s="2" t="s">
        <v>88</v>
      </c>
      <c r="E64" s="2" t="s">
        <v>687</v>
      </c>
      <c r="F64" s="3">
        <v>6</v>
      </c>
      <c r="G64" s="3">
        <v>0</v>
      </c>
    </row>
    <row r="65" spans="1:7" ht="12.75">
      <c r="A65" s="2" t="s">
        <v>1</v>
      </c>
      <c r="B65" s="2" t="s">
        <v>12</v>
      </c>
      <c r="C65" s="2" t="s">
        <v>24</v>
      </c>
      <c r="D65" s="2" t="s">
        <v>89</v>
      </c>
      <c r="E65" s="2" t="s">
        <v>687</v>
      </c>
      <c r="F65" s="3">
        <v>4</v>
      </c>
      <c r="G65" s="3">
        <v>0</v>
      </c>
    </row>
    <row r="66" spans="1:7" ht="12.75">
      <c r="A66" s="2" t="s">
        <v>1</v>
      </c>
      <c r="B66" s="2" t="s">
        <v>12</v>
      </c>
      <c r="C66" s="2" t="s">
        <v>23</v>
      </c>
      <c r="D66" s="2" t="s">
        <v>90</v>
      </c>
      <c r="E66" s="2" t="s">
        <v>687</v>
      </c>
      <c r="F66" s="3">
        <v>7</v>
      </c>
      <c r="G66" s="3">
        <v>0</v>
      </c>
    </row>
    <row r="67" spans="1:7" ht="12.75">
      <c r="A67" s="2" t="s">
        <v>1</v>
      </c>
      <c r="B67" s="2" t="s">
        <v>12</v>
      </c>
      <c r="C67" s="2" t="s">
        <v>24</v>
      </c>
      <c r="D67" s="2" t="s">
        <v>91</v>
      </c>
      <c r="E67" s="2" t="s">
        <v>687</v>
      </c>
      <c r="F67" s="3">
        <v>13</v>
      </c>
      <c r="G67" s="3">
        <v>0</v>
      </c>
    </row>
    <row r="68" spans="1:7" ht="12.75">
      <c r="A68" s="2" t="s">
        <v>1</v>
      </c>
      <c r="B68" s="2" t="s">
        <v>12</v>
      </c>
      <c r="C68" s="2" t="s">
        <v>23</v>
      </c>
      <c r="D68" s="2" t="s">
        <v>92</v>
      </c>
      <c r="E68" s="2" t="s">
        <v>687</v>
      </c>
      <c r="F68" s="3">
        <v>3</v>
      </c>
      <c r="G68" s="3">
        <v>0</v>
      </c>
    </row>
    <row r="69" spans="1:7" ht="12.75">
      <c r="A69" s="2" t="s">
        <v>1</v>
      </c>
      <c r="B69" s="2" t="s">
        <v>12</v>
      </c>
      <c r="C69" s="2" t="s">
        <v>24</v>
      </c>
      <c r="D69" s="2" t="s">
        <v>93</v>
      </c>
      <c r="E69" s="2" t="s">
        <v>687</v>
      </c>
      <c r="F69" s="3">
        <v>2</v>
      </c>
      <c r="G69" s="3">
        <v>0</v>
      </c>
    </row>
    <row r="70" spans="1:7" ht="12.75">
      <c r="A70" s="2" t="s">
        <v>2</v>
      </c>
      <c r="B70" s="2" t="s">
        <v>13</v>
      </c>
      <c r="C70" s="2" t="s">
        <v>24</v>
      </c>
      <c r="D70" s="2" t="s">
        <v>94</v>
      </c>
      <c r="E70" s="2" t="s">
        <v>688</v>
      </c>
      <c r="F70" s="3">
        <v>626</v>
      </c>
      <c r="G70" s="3">
        <v>0</v>
      </c>
    </row>
    <row r="71" spans="1:7" ht="12.75">
      <c r="A71" s="2" t="s">
        <v>2</v>
      </c>
      <c r="B71" s="2" t="s">
        <v>13</v>
      </c>
      <c r="C71" s="2" t="s">
        <v>23</v>
      </c>
      <c r="D71" s="2" t="s">
        <v>94</v>
      </c>
      <c r="E71" s="2" t="s">
        <v>688</v>
      </c>
      <c r="F71" s="3">
        <v>58</v>
      </c>
      <c r="G71" s="3">
        <v>0</v>
      </c>
    </row>
    <row r="72" spans="1:7" ht="12.75">
      <c r="A72" s="2" t="s">
        <v>3</v>
      </c>
      <c r="B72" s="2" t="s">
        <v>14</v>
      </c>
      <c r="C72" s="2" t="s">
        <v>24</v>
      </c>
      <c r="D72" s="2" t="s">
        <v>95</v>
      </c>
      <c r="E72" s="2" t="s">
        <v>689</v>
      </c>
      <c r="F72" s="3">
        <v>5</v>
      </c>
      <c r="G72" s="3">
        <v>7</v>
      </c>
    </row>
    <row r="73" spans="1:7" ht="12.75">
      <c r="A73" s="2" t="s">
        <v>3</v>
      </c>
      <c r="B73" s="2" t="s">
        <v>14</v>
      </c>
      <c r="C73" s="2" t="s">
        <v>23</v>
      </c>
      <c r="D73" s="2" t="s">
        <v>96</v>
      </c>
      <c r="E73" s="2" t="s">
        <v>690</v>
      </c>
      <c r="F73" s="3">
        <v>56</v>
      </c>
      <c r="G73" s="3">
        <v>5</v>
      </c>
    </row>
    <row r="74" spans="1:7" ht="12.75">
      <c r="A74" s="2" t="s">
        <v>3</v>
      </c>
      <c r="B74" s="2" t="s">
        <v>14</v>
      </c>
      <c r="C74" s="2" t="s">
        <v>24</v>
      </c>
      <c r="D74" s="2" t="s">
        <v>97</v>
      </c>
      <c r="E74" s="2" t="s">
        <v>691</v>
      </c>
      <c r="F74" s="3">
        <v>11</v>
      </c>
      <c r="G74" s="3">
        <v>5</v>
      </c>
    </row>
    <row r="75" spans="1:7" ht="12.75">
      <c r="A75" s="2" t="s">
        <v>3</v>
      </c>
      <c r="B75" s="2" t="s">
        <v>14</v>
      </c>
      <c r="C75" s="2" t="s">
        <v>23</v>
      </c>
      <c r="D75" s="2" t="s">
        <v>98</v>
      </c>
      <c r="E75" s="2" t="s">
        <v>691</v>
      </c>
      <c r="F75" s="3">
        <v>18</v>
      </c>
      <c r="G75" s="3">
        <v>6</v>
      </c>
    </row>
    <row r="76" spans="1:7" ht="12.75">
      <c r="A76" s="2" t="s">
        <v>3</v>
      </c>
      <c r="B76" s="2" t="s">
        <v>14</v>
      </c>
      <c r="C76" s="2" t="s">
        <v>24</v>
      </c>
      <c r="D76" s="2" t="s">
        <v>98</v>
      </c>
      <c r="E76" s="2" t="s">
        <v>691</v>
      </c>
      <c r="F76" s="3">
        <v>2</v>
      </c>
      <c r="G76" s="3">
        <v>6</v>
      </c>
    </row>
    <row r="77" spans="1:7" ht="12.75">
      <c r="A77" s="2" t="s">
        <v>3</v>
      </c>
      <c r="B77" s="2" t="s">
        <v>14</v>
      </c>
      <c r="C77" s="2" t="s">
        <v>24</v>
      </c>
      <c r="D77" s="2" t="s">
        <v>99</v>
      </c>
      <c r="E77" s="2" t="s">
        <v>692</v>
      </c>
      <c r="F77" s="3">
        <v>9</v>
      </c>
      <c r="G77" s="3">
        <v>10</v>
      </c>
    </row>
    <row r="78" spans="1:7" ht="12.75">
      <c r="A78" s="2" t="s">
        <v>3</v>
      </c>
      <c r="B78" s="2" t="s">
        <v>14</v>
      </c>
      <c r="C78" s="2" t="s">
        <v>23</v>
      </c>
      <c r="D78" s="2" t="s">
        <v>100</v>
      </c>
      <c r="E78" s="2" t="s">
        <v>693</v>
      </c>
      <c r="F78" s="3">
        <v>3</v>
      </c>
      <c r="G78" s="3">
        <v>2</v>
      </c>
    </row>
    <row r="79" spans="1:7" ht="12.75">
      <c r="A79" s="2" t="s">
        <v>3</v>
      </c>
      <c r="B79" s="2" t="s">
        <v>14</v>
      </c>
      <c r="C79" s="2" t="s">
        <v>23</v>
      </c>
      <c r="D79" s="2" t="s">
        <v>101</v>
      </c>
      <c r="E79" s="2" t="s">
        <v>693</v>
      </c>
      <c r="F79" s="3">
        <v>17</v>
      </c>
      <c r="G79" s="3">
        <v>2</v>
      </c>
    </row>
    <row r="80" spans="1:7" ht="12.75">
      <c r="A80" s="2" t="s">
        <v>3</v>
      </c>
      <c r="B80" s="2" t="s">
        <v>14</v>
      </c>
      <c r="C80" s="2" t="s">
        <v>23</v>
      </c>
      <c r="D80" s="2" t="s">
        <v>102</v>
      </c>
      <c r="E80" s="2" t="s">
        <v>694</v>
      </c>
      <c r="F80" s="3">
        <v>1</v>
      </c>
      <c r="G80" s="3">
        <v>4</v>
      </c>
    </row>
    <row r="81" spans="1:7" ht="12.75">
      <c r="A81" s="2" t="s">
        <v>3</v>
      </c>
      <c r="B81" s="2" t="s">
        <v>14</v>
      </c>
      <c r="C81" s="2" t="s">
        <v>24</v>
      </c>
      <c r="D81" s="2" t="s">
        <v>102</v>
      </c>
      <c r="E81" s="2" t="s">
        <v>694</v>
      </c>
      <c r="F81" s="3">
        <v>7</v>
      </c>
      <c r="G81" s="3">
        <v>4</v>
      </c>
    </row>
    <row r="82" spans="1:7" ht="12.75">
      <c r="A82" s="2" t="s">
        <v>3</v>
      </c>
      <c r="B82" s="2" t="s">
        <v>14</v>
      </c>
      <c r="C82" s="2" t="s">
        <v>23</v>
      </c>
      <c r="D82" s="2" t="s">
        <v>103</v>
      </c>
      <c r="E82" s="2" t="s">
        <v>695</v>
      </c>
      <c r="F82" s="3">
        <v>16</v>
      </c>
      <c r="G82" s="3">
        <v>5</v>
      </c>
    </row>
    <row r="83" spans="1:7" ht="12.75">
      <c r="A83" s="2" t="s">
        <v>3</v>
      </c>
      <c r="B83" s="2" t="s">
        <v>14</v>
      </c>
      <c r="C83" s="2" t="s">
        <v>23</v>
      </c>
      <c r="D83" s="2" t="s">
        <v>104</v>
      </c>
      <c r="E83" s="2" t="s">
        <v>695</v>
      </c>
      <c r="F83" s="3">
        <v>21</v>
      </c>
      <c r="G83" s="3">
        <v>5</v>
      </c>
    </row>
    <row r="84" spans="1:7" ht="12.75">
      <c r="A84" s="2" t="s">
        <v>3</v>
      </c>
      <c r="B84" s="2" t="s">
        <v>14</v>
      </c>
      <c r="C84" s="2" t="s">
        <v>23</v>
      </c>
      <c r="D84" s="2" t="s">
        <v>105</v>
      </c>
      <c r="E84" s="2" t="s">
        <v>695</v>
      </c>
      <c r="F84" s="3">
        <v>4</v>
      </c>
      <c r="G84" s="3">
        <v>5</v>
      </c>
    </row>
    <row r="85" spans="1:7" ht="12.75">
      <c r="A85" s="2" t="s">
        <v>3</v>
      </c>
      <c r="B85" s="2" t="s">
        <v>14</v>
      </c>
      <c r="C85" s="2" t="s">
        <v>24</v>
      </c>
      <c r="D85" s="2" t="s">
        <v>106</v>
      </c>
      <c r="E85" s="2" t="s">
        <v>696</v>
      </c>
      <c r="F85" s="3">
        <v>24</v>
      </c>
      <c r="G85" s="3">
        <v>18</v>
      </c>
    </row>
    <row r="86" spans="1:7" ht="12.75">
      <c r="A86" s="2" t="s">
        <v>3</v>
      </c>
      <c r="B86" s="2" t="s">
        <v>14</v>
      </c>
      <c r="C86" s="2" t="s">
        <v>24</v>
      </c>
      <c r="D86" s="2" t="s">
        <v>107</v>
      </c>
      <c r="E86" s="2" t="s">
        <v>696</v>
      </c>
      <c r="F86" s="3">
        <v>4</v>
      </c>
      <c r="G86" s="3">
        <v>18</v>
      </c>
    </row>
    <row r="87" spans="1:7" ht="12.75">
      <c r="A87" s="2" t="s">
        <v>3</v>
      </c>
      <c r="B87" s="2" t="s">
        <v>14</v>
      </c>
      <c r="C87" s="2" t="s">
        <v>24</v>
      </c>
      <c r="D87" s="2" t="s">
        <v>108</v>
      </c>
      <c r="E87" s="2" t="s">
        <v>696</v>
      </c>
      <c r="F87" s="3">
        <v>19</v>
      </c>
      <c r="G87" s="3">
        <v>18</v>
      </c>
    </row>
    <row r="88" spans="1:7" ht="12.75">
      <c r="A88" s="2" t="s">
        <v>3</v>
      </c>
      <c r="B88" s="2" t="s">
        <v>14</v>
      </c>
      <c r="C88" s="2" t="s">
        <v>24</v>
      </c>
      <c r="D88" s="2" t="s">
        <v>109</v>
      </c>
      <c r="E88" s="2" t="s">
        <v>697</v>
      </c>
      <c r="F88" s="3">
        <v>1</v>
      </c>
      <c r="G88" s="3">
        <v>4</v>
      </c>
    </row>
    <row r="89" spans="1:7" ht="12.75">
      <c r="A89" s="2" t="s">
        <v>3</v>
      </c>
      <c r="B89" s="2" t="s">
        <v>14</v>
      </c>
      <c r="C89" s="2" t="s">
        <v>23</v>
      </c>
      <c r="D89" s="2" t="s">
        <v>110</v>
      </c>
      <c r="E89" s="2" t="s">
        <v>698</v>
      </c>
      <c r="F89" s="3">
        <v>10</v>
      </c>
      <c r="G89" s="3">
        <v>4</v>
      </c>
    </row>
    <row r="90" spans="1:7" ht="12.75">
      <c r="A90" s="2" t="s">
        <v>3</v>
      </c>
      <c r="B90" s="2" t="s">
        <v>14</v>
      </c>
      <c r="C90" s="2" t="s">
        <v>23</v>
      </c>
      <c r="D90" s="2" t="s">
        <v>111</v>
      </c>
      <c r="E90" s="2" t="s">
        <v>699</v>
      </c>
      <c r="F90" s="3">
        <v>22</v>
      </c>
      <c r="G90" s="3">
        <v>4</v>
      </c>
    </row>
    <row r="91" spans="1:7" ht="12.75">
      <c r="A91" s="2" t="s">
        <v>3</v>
      </c>
      <c r="B91" s="2" t="s">
        <v>14</v>
      </c>
      <c r="C91" s="2" t="s">
        <v>24</v>
      </c>
      <c r="D91" s="2" t="s">
        <v>112</v>
      </c>
      <c r="E91" s="2" t="s">
        <v>700</v>
      </c>
      <c r="F91" s="3">
        <v>5</v>
      </c>
      <c r="G91" s="3">
        <v>3</v>
      </c>
    </row>
    <row r="92" spans="1:7" ht="12.75">
      <c r="A92" s="2" t="s">
        <v>3</v>
      </c>
      <c r="B92" s="2" t="s">
        <v>14</v>
      </c>
      <c r="C92" s="2" t="s">
        <v>23</v>
      </c>
      <c r="D92" s="2" t="s">
        <v>113</v>
      </c>
      <c r="E92" s="2" t="s">
        <v>701</v>
      </c>
      <c r="F92" s="3">
        <v>15</v>
      </c>
      <c r="G92" s="3">
        <v>2</v>
      </c>
    </row>
    <row r="93" spans="1:7" ht="12.75">
      <c r="A93" s="2" t="s">
        <v>3</v>
      </c>
      <c r="B93" s="2" t="s">
        <v>14</v>
      </c>
      <c r="C93" s="2" t="s">
        <v>24</v>
      </c>
      <c r="D93" s="2" t="s">
        <v>114</v>
      </c>
      <c r="E93" s="2" t="s">
        <v>702</v>
      </c>
      <c r="F93" s="3">
        <v>228</v>
      </c>
      <c r="G93" s="3">
        <v>5</v>
      </c>
    </row>
    <row r="94" spans="1:7" ht="12.75">
      <c r="A94" s="2" t="s">
        <v>3</v>
      </c>
      <c r="B94" s="2" t="s">
        <v>14</v>
      </c>
      <c r="C94" s="2" t="s">
        <v>24</v>
      </c>
      <c r="D94" s="2" t="s">
        <v>115</v>
      </c>
      <c r="E94" s="2" t="s">
        <v>702</v>
      </c>
      <c r="F94" s="3">
        <v>73</v>
      </c>
      <c r="G94" s="3">
        <v>5</v>
      </c>
    </row>
    <row r="95" spans="1:7" ht="12.75">
      <c r="A95" s="2" t="s">
        <v>3</v>
      </c>
      <c r="B95" s="2" t="s">
        <v>14</v>
      </c>
      <c r="C95" s="2" t="s">
        <v>24</v>
      </c>
      <c r="D95" s="2" t="s">
        <v>116</v>
      </c>
      <c r="E95" s="2" t="s">
        <v>703</v>
      </c>
      <c r="F95" s="3">
        <v>19</v>
      </c>
      <c r="G95" s="3">
        <v>7</v>
      </c>
    </row>
    <row r="96" spans="1:7" ht="12.75">
      <c r="A96" s="2" t="s">
        <v>3</v>
      </c>
      <c r="B96" s="2" t="s">
        <v>14</v>
      </c>
      <c r="C96" s="2" t="s">
        <v>23</v>
      </c>
      <c r="D96" s="2" t="s">
        <v>117</v>
      </c>
      <c r="E96" s="2" t="s">
        <v>704</v>
      </c>
      <c r="F96" s="3">
        <v>7</v>
      </c>
      <c r="G96" s="3">
        <v>5</v>
      </c>
    </row>
    <row r="97" spans="1:7" ht="12.75">
      <c r="A97" s="2" t="s">
        <v>3</v>
      </c>
      <c r="B97" s="2" t="s">
        <v>14</v>
      </c>
      <c r="C97" s="2" t="s">
        <v>24</v>
      </c>
      <c r="D97" s="2" t="s">
        <v>118</v>
      </c>
      <c r="E97" s="2" t="s">
        <v>705</v>
      </c>
      <c r="F97" s="3">
        <v>33</v>
      </c>
      <c r="G97" s="3">
        <v>0</v>
      </c>
    </row>
    <row r="98" spans="1:7" ht="12.75">
      <c r="A98" s="2" t="s">
        <v>3</v>
      </c>
      <c r="B98" s="2" t="s">
        <v>14</v>
      </c>
      <c r="C98" s="2" t="s">
        <v>24</v>
      </c>
      <c r="D98" s="2" t="s">
        <v>119</v>
      </c>
      <c r="E98" s="2" t="s">
        <v>705</v>
      </c>
      <c r="F98" s="3">
        <v>10</v>
      </c>
      <c r="G98" s="3">
        <v>0</v>
      </c>
    </row>
    <row r="99" spans="1:7" ht="12.75">
      <c r="A99" s="2" t="s">
        <v>3</v>
      </c>
      <c r="B99" s="2" t="s">
        <v>14</v>
      </c>
      <c r="C99" s="2" t="s">
        <v>24</v>
      </c>
      <c r="D99" s="2" t="s">
        <v>120</v>
      </c>
      <c r="E99" s="2" t="s">
        <v>705</v>
      </c>
      <c r="F99" s="3">
        <v>10</v>
      </c>
      <c r="G99" s="3">
        <v>0</v>
      </c>
    </row>
    <row r="100" spans="1:7" ht="12.75">
      <c r="A100" s="2" t="s">
        <v>3</v>
      </c>
      <c r="B100" s="2" t="s">
        <v>14</v>
      </c>
      <c r="C100" s="2" t="s">
        <v>24</v>
      </c>
      <c r="D100" s="2" t="s">
        <v>121</v>
      </c>
      <c r="E100" s="2" t="s">
        <v>706</v>
      </c>
      <c r="F100" s="3">
        <v>25</v>
      </c>
      <c r="G100" s="3">
        <v>5</v>
      </c>
    </row>
    <row r="101" spans="1:7" ht="12.75">
      <c r="A101" s="2" t="s">
        <v>3</v>
      </c>
      <c r="B101" s="2" t="s">
        <v>14</v>
      </c>
      <c r="C101" s="2" t="s">
        <v>24</v>
      </c>
      <c r="D101" s="2" t="s">
        <v>122</v>
      </c>
      <c r="E101" s="2" t="s">
        <v>706</v>
      </c>
      <c r="F101" s="3">
        <v>8</v>
      </c>
      <c r="G101" s="3">
        <v>5</v>
      </c>
    </row>
    <row r="102" spans="1:7" ht="12.75">
      <c r="A102" s="2" t="s">
        <v>3</v>
      </c>
      <c r="B102" s="2" t="s">
        <v>14</v>
      </c>
      <c r="C102" s="2" t="s">
        <v>23</v>
      </c>
      <c r="D102" s="2" t="s">
        <v>123</v>
      </c>
      <c r="E102" s="2" t="s">
        <v>707</v>
      </c>
      <c r="F102" s="3">
        <v>21</v>
      </c>
      <c r="G102" s="3">
        <v>6</v>
      </c>
    </row>
    <row r="103" spans="1:7" ht="12.75">
      <c r="A103" s="2" t="s">
        <v>3</v>
      </c>
      <c r="B103" s="2" t="s">
        <v>14</v>
      </c>
      <c r="C103" s="2" t="s">
        <v>24</v>
      </c>
      <c r="D103" s="2" t="s">
        <v>124</v>
      </c>
      <c r="E103" s="2" t="s">
        <v>708</v>
      </c>
      <c r="F103" s="3">
        <v>11</v>
      </c>
      <c r="G103" s="3">
        <v>5</v>
      </c>
    </row>
    <row r="104" spans="1:7" ht="12.75">
      <c r="A104" s="2" t="s">
        <v>3</v>
      </c>
      <c r="B104" s="2" t="s">
        <v>14</v>
      </c>
      <c r="C104" s="2" t="s">
        <v>24</v>
      </c>
      <c r="D104" s="2" t="s">
        <v>125</v>
      </c>
      <c r="E104" s="2" t="s">
        <v>708</v>
      </c>
      <c r="F104" s="3">
        <v>6</v>
      </c>
      <c r="G104" s="3">
        <v>5</v>
      </c>
    </row>
    <row r="105" spans="1:7" ht="12.75">
      <c r="A105" s="2" t="s">
        <v>3</v>
      </c>
      <c r="B105" s="2" t="s">
        <v>14</v>
      </c>
      <c r="C105" s="2" t="s">
        <v>23</v>
      </c>
      <c r="D105" s="2" t="s">
        <v>126</v>
      </c>
      <c r="E105" s="2" t="s">
        <v>709</v>
      </c>
      <c r="F105" s="3">
        <v>31</v>
      </c>
      <c r="G105" s="3">
        <v>6</v>
      </c>
    </row>
    <row r="106" spans="1:7" ht="12.75">
      <c r="A106" s="2" t="s">
        <v>3</v>
      </c>
      <c r="B106" s="2" t="s">
        <v>14</v>
      </c>
      <c r="C106" s="2" t="s">
        <v>23</v>
      </c>
      <c r="D106" s="2" t="s">
        <v>127</v>
      </c>
      <c r="E106" s="2" t="s">
        <v>709</v>
      </c>
      <c r="F106" s="3">
        <v>10</v>
      </c>
      <c r="G106" s="3">
        <v>5</v>
      </c>
    </row>
    <row r="107" spans="1:7" ht="12.75">
      <c r="A107" s="2" t="s">
        <v>3</v>
      </c>
      <c r="B107" s="2" t="s">
        <v>14</v>
      </c>
      <c r="C107" s="2" t="s">
        <v>23</v>
      </c>
      <c r="D107" s="2" t="s">
        <v>128</v>
      </c>
      <c r="E107" s="2" t="s">
        <v>710</v>
      </c>
      <c r="F107" s="3">
        <v>31</v>
      </c>
      <c r="G107" s="3">
        <v>5</v>
      </c>
    </row>
    <row r="108" spans="1:7" ht="12.75">
      <c r="A108" s="2" t="s">
        <v>3</v>
      </c>
      <c r="B108" s="2" t="s">
        <v>14</v>
      </c>
      <c r="C108" s="2" t="s">
        <v>23</v>
      </c>
      <c r="D108" s="2" t="s">
        <v>129</v>
      </c>
      <c r="E108" s="2" t="s">
        <v>711</v>
      </c>
      <c r="F108" s="3">
        <v>18</v>
      </c>
      <c r="G108" s="3">
        <v>5</v>
      </c>
    </row>
    <row r="109" spans="1:7" ht="12.75">
      <c r="A109" s="2" t="s">
        <v>3</v>
      </c>
      <c r="B109" s="2" t="s">
        <v>14</v>
      </c>
      <c r="C109" s="2" t="s">
        <v>23</v>
      </c>
      <c r="D109" s="2" t="s">
        <v>130</v>
      </c>
      <c r="E109" s="2" t="s">
        <v>711</v>
      </c>
      <c r="F109" s="3">
        <v>21</v>
      </c>
      <c r="G109" s="3">
        <v>5</v>
      </c>
    </row>
    <row r="110" spans="1:7" ht="12.75">
      <c r="A110" s="2" t="s">
        <v>3</v>
      </c>
      <c r="B110" s="2" t="s">
        <v>14</v>
      </c>
      <c r="C110" s="2" t="s">
        <v>23</v>
      </c>
      <c r="D110" s="2" t="s">
        <v>131</v>
      </c>
      <c r="E110" s="2" t="s">
        <v>711</v>
      </c>
      <c r="F110" s="3">
        <v>4</v>
      </c>
      <c r="G110" s="3">
        <v>5</v>
      </c>
    </row>
    <row r="111" spans="1:7" ht="12.75">
      <c r="A111" s="2" t="s">
        <v>3</v>
      </c>
      <c r="B111" s="2" t="s">
        <v>14</v>
      </c>
      <c r="C111" s="2" t="s">
        <v>24</v>
      </c>
      <c r="D111" s="2" t="s">
        <v>132</v>
      </c>
      <c r="E111" s="2" t="s">
        <v>712</v>
      </c>
      <c r="F111" s="3">
        <v>9</v>
      </c>
      <c r="G111" s="3">
        <v>6</v>
      </c>
    </row>
    <row r="112" spans="1:7" ht="12.75">
      <c r="A112" s="2" t="s">
        <v>3</v>
      </c>
      <c r="B112" s="2" t="s">
        <v>14</v>
      </c>
      <c r="C112" s="2" t="s">
        <v>24</v>
      </c>
      <c r="D112" s="2" t="s">
        <v>133</v>
      </c>
      <c r="E112" s="2" t="s">
        <v>713</v>
      </c>
      <c r="F112" s="3">
        <v>32</v>
      </c>
      <c r="G112" s="3">
        <v>3</v>
      </c>
    </row>
    <row r="113" spans="1:7" ht="12.75">
      <c r="A113" s="2" t="s">
        <v>3</v>
      </c>
      <c r="B113" s="2" t="s">
        <v>14</v>
      </c>
      <c r="C113" s="2" t="s">
        <v>23</v>
      </c>
      <c r="D113" s="2" t="s">
        <v>134</v>
      </c>
      <c r="E113" s="2" t="s">
        <v>714</v>
      </c>
      <c r="F113" s="3">
        <v>10</v>
      </c>
      <c r="G113" s="3">
        <v>4</v>
      </c>
    </row>
    <row r="114" spans="1:7" ht="12.75">
      <c r="A114" s="2" t="s">
        <v>3</v>
      </c>
      <c r="B114" s="2" t="s">
        <v>14</v>
      </c>
      <c r="C114" s="2" t="s">
        <v>23</v>
      </c>
      <c r="D114" s="2" t="s">
        <v>135</v>
      </c>
      <c r="E114" s="2" t="s">
        <v>715</v>
      </c>
      <c r="F114" s="3">
        <v>11</v>
      </c>
      <c r="G114" s="3">
        <v>6</v>
      </c>
    </row>
    <row r="115" spans="1:7" ht="12.75">
      <c r="A115" s="2" t="s">
        <v>3</v>
      </c>
      <c r="B115" s="2" t="s">
        <v>14</v>
      </c>
      <c r="C115" s="2" t="s">
        <v>23</v>
      </c>
      <c r="D115" s="2" t="s">
        <v>136</v>
      </c>
      <c r="E115" s="2" t="s">
        <v>716</v>
      </c>
      <c r="F115" s="3">
        <v>17</v>
      </c>
      <c r="G115" s="3">
        <v>6</v>
      </c>
    </row>
    <row r="116" spans="1:7" ht="12.75">
      <c r="A116" s="2" t="s">
        <v>3</v>
      </c>
      <c r="B116" s="2" t="s">
        <v>14</v>
      </c>
      <c r="C116" s="2" t="s">
        <v>23</v>
      </c>
      <c r="D116" s="2" t="s">
        <v>137</v>
      </c>
      <c r="E116" s="2" t="s">
        <v>716</v>
      </c>
      <c r="F116" s="3">
        <v>21</v>
      </c>
      <c r="G116" s="3">
        <v>6</v>
      </c>
    </row>
    <row r="117" spans="1:7" ht="12.75">
      <c r="A117" s="2" t="s">
        <v>3</v>
      </c>
      <c r="B117" s="2" t="s">
        <v>14</v>
      </c>
      <c r="C117" s="2" t="s">
        <v>23</v>
      </c>
      <c r="D117" s="2" t="s">
        <v>138</v>
      </c>
      <c r="E117" s="2" t="s">
        <v>716</v>
      </c>
      <c r="F117" s="3">
        <v>4</v>
      </c>
      <c r="G117" s="3">
        <v>6</v>
      </c>
    </row>
    <row r="118" spans="1:7" ht="12.75">
      <c r="A118" s="2" t="s">
        <v>3</v>
      </c>
      <c r="B118" s="2" t="s">
        <v>14</v>
      </c>
      <c r="C118" s="2" t="s">
        <v>24</v>
      </c>
      <c r="D118" s="2" t="s">
        <v>139</v>
      </c>
      <c r="E118" s="2" t="s">
        <v>716</v>
      </c>
      <c r="F118" s="3">
        <v>26</v>
      </c>
      <c r="G118" s="3">
        <v>5</v>
      </c>
    </row>
    <row r="119" spans="1:7" ht="12.75">
      <c r="A119" s="2" t="s">
        <v>3</v>
      </c>
      <c r="B119" s="2" t="s">
        <v>14</v>
      </c>
      <c r="C119" s="2" t="s">
        <v>24</v>
      </c>
      <c r="D119" s="2" t="s">
        <v>140</v>
      </c>
      <c r="E119" s="2" t="s">
        <v>716</v>
      </c>
      <c r="F119" s="3">
        <v>65</v>
      </c>
      <c r="G119" s="3">
        <v>5</v>
      </c>
    </row>
    <row r="120" spans="1:7" ht="12.75">
      <c r="A120" s="2" t="s">
        <v>3</v>
      </c>
      <c r="B120" s="2" t="s">
        <v>14</v>
      </c>
      <c r="C120" s="2" t="s">
        <v>24</v>
      </c>
      <c r="D120" s="2" t="s">
        <v>141</v>
      </c>
      <c r="E120" s="2" t="s">
        <v>717</v>
      </c>
      <c r="F120" s="3">
        <v>2</v>
      </c>
      <c r="G120" s="3">
        <v>5</v>
      </c>
    </row>
    <row r="121" spans="1:7" ht="12.75">
      <c r="A121" s="2" t="s">
        <v>3</v>
      </c>
      <c r="B121" s="2" t="s">
        <v>14</v>
      </c>
      <c r="C121" s="2" t="s">
        <v>23</v>
      </c>
      <c r="D121" s="2" t="s">
        <v>142</v>
      </c>
      <c r="E121" s="2" t="s">
        <v>718</v>
      </c>
      <c r="F121" s="3">
        <v>21</v>
      </c>
      <c r="G121" s="3">
        <v>6</v>
      </c>
    </row>
    <row r="122" spans="1:7" ht="12.75">
      <c r="A122" s="2" t="s">
        <v>3</v>
      </c>
      <c r="B122" s="2" t="s">
        <v>14</v>
      </c>
      <c r="C122" s="2" t="s">
        <v>24</v>
      </c>
      <c r="D122" s="2" t="s">
        <v>143</v>
      </c>
      <c r="E122" s="2" t="s">
        <v>718</v>
      </c>
      <c r="F122" s="3">
        <v>4</v>
      </c>
      <c r="G122" s="3">
        <v>6</v>
      </c>
    </row>
    <row r="123" spans="1:7" ht="12.75">
      <c r="A123" s="2" t="s">
        <v>3</v>
      </c>
      <c r="B123" s="2" t="s">
        <v>14</v>
      </c>
      <c r="C123" s="2" t="s">
        <v>23</v>
      </c>
      <c r="D123" s="2" t="s">
        <v>143</v>
      </c>
      <c r="E123" s="2" t="s">
        <v>718</v>
      </c>
      <c r="F123" s="3">
        <v>4</v>
      </c>
      <c r="G123" s="3">
        <v>6</v>
      </c>
    </row>
    <row r="124" spans="1:7" ht="12.75">
      <c r="A124" s="2" t="s">
        <v>3</v>
      </c>
      <c r="B124" s="2" t="s">
        <v>14</v>
      </c>
      <c r="C124" s="2" t="s">
        <v>24</v>
      </c>
      <c r="D124" s="2" t="s">
        <v>144</v>
      </c>
      <c r="E124" s="2" t="s">
        <v>719</v>
      </c>
      <c r="F124" s="3">
        <v>5</v>
      </c>
      <c r="G124" s="3">
        <v>3</v>
      </c>
    </row>
    <row r="125" spans="1:7" ht="12.75">
      <c r="A125" s="2" t="s">
        <v>3</v>
      </c>
      <c r="B125" s="2" t="s">
        <v>14</v>
      </c>
      <c r="C125" s="2" t="s">
        <v>24</v>
      </c>
      <c r="D125" s="2" t="s">
        <v>145</v>
      </c>
      <c r="E125" s="2" t="s">
        <v>720</v>
      </c>
      <c r="F125" s="3">
        <v>5</v>
      </c>
      <c r="G125" s="3">
        <v>4</v>
      </c>
    </row>
    <row r="126" spans="1:7" ht="12.75">
      <c r="A126" s="2" t="s">
        <v>3</v>
      </c>
      <c r="B126" s="2" t="s">
        <v>14</v>
      </c>
      <c r="C126" s="2" t="s">
        <v>23</v>
      </c>
      <c r="D126" s="2" t="s">
        <v>146</v>
      </c>
      <c r="E126" s="2" t="s">
        <v>720</v>
      </c>
      <c r="F126" s="3">
        <v>12</v>
      </c>
      <c r="G126" s="3">
        <v>5</v>
      </c>
    </row>
    <row r="127" spans="1:7" ht="12.75">
      <c r="A127" s="2" t="s">
        <v>3</v>
      </c>
      <c r="B127" s="2" t="s">
        <v>14</v>
      </c>
      <c r="C127" s="2" t="s">
        <v>24</v>
      </c>
      <c r="D127" s="2" t="s">
        <v>147</v>
      </c>
      <c r="E127" s="2" t="s">
        <v>720</v>
      </c>
      <c r="F127" s="3">
        <v>4</v>
      </c>
      <c r="G127" s="3">
        <v>5</v>
      </c>
    </row>
    <row r="128" spans="1:7" ht="12.75">
      <c r="A128" s="2" t="s">
        <v>3</v>
      </c>
      <c r="B128" s="2" t="s">
        <v>14</v>
      </c>
      <c r="C128" s="2" t="s">
        <v>24</v>
      </c>
      <c r="D128" s="2" t="s">
        <v>148</v>
      </c>
      <c r="E128" s="2" t="s">
        <v>721</v>
      </c>
      <c r="F128" s="3">
        <v>13</v>
      </c>
      <c r="G128" s="3">
        <v>6</v>
      </c>
    </row>
    <row r="129" spans="1:7" ht="12.75">
      <c r="A129" s="2" t="s">
        <v>3</v>
      </c>
      <c r="B129" s="2" t="s">
        <v>14</v>
      </c>
      <c r="C129" s="2" t="s">
        <v>24</v>
      </c>
      <c r="D129" s="2" t="s">
        <v>149</v>
      </c>
      <c r="E129" s="2" t="s">
        <v>721</v>
      </c>
      <c r="F129" s="3">
        <v>1</v>
      </c>
      <c r="G129" s="3">
        <v>6</v>
      </c>
    </row>
    <row r="130" spans="1:7" ht="12.75">
      <c r="A130" s="2" t="s">
        <v>3</v>
      </c>
      <c r="B130" s="2" t="s">
        <v>14</v>
      </c>
      <c r="C130" s="2" t="s">
        <v>23</v>
      </c>
      <c r="D130" s="2" t="s">
        <v>150</v>
      </c>
      <c r="E130" s="2" t="s">
        <v>722</v>
      </c>
      <c r="F130" s="3">
        <v>10</v>
      </c>
      <c r="G130" s="3">
        <v>6</v>
      </c>
    </row>
    <row r="131" spans="1:7" ht="12.75">
      <c r="A131" s="2" t="s">
        <v>3</v>
      </c>
      <c r="B131" s="2" t="s">
        <v>14</v>
      </c>
      <c r="C131" s="2" t="s">
        <v>23</v>
      </c>
      <c r="D131" s="2" t="s">
        <v>151</v>
      </c>
      <c r="E131" s="2" t="s">
        <v>723</v>
      </c>
      <c r="F131" s="3">
        <v>12</v>
      </c>
      <c r="G131" s="3">
        <v>5</v>
      </c>
    </row>
    <row r="132" spans="1:7" ht="12.75">
      <c r="A132" s="2" t="s">
        <v>3</v>
      </c>
      <c r="B132" s="2" t="s">
        <v>14</v>
      </c>
      <c r="C132" s="2" t="s">
        <v>24</v>
      </c>
      <c r="D132" s="2" t="s">
        <v>152</v>
      </c>
      <c r="E132" s="2" t="s">
        <v>724</v>
      </c>
      <c r="F132" s="3">
        <v>35</v>
      </c>
      <c r="G132" s="3">
        <v>0</v>
      </c>
    </row>
    <row r="133" spans="1:7" ht="12.75">
      <c r="A133" s="2" t="s">
        <v>3</v>
      </c>
      <c r="B133" s="2" t="s">
        <v>14</v>
      </c>
      <c r="C133" s="2" t="s">
        <v>24</v>
      </c>
      <c r="D133" s="2" t="s">
        <v>153</v>
      </c>
      <c r="E133" s="2" t="s">
        <v>724</v>
      </c>
      <c r="F133" s="3">
        <v>10</v>
      </c>
      <c r="G133" s="3">
        <v>0</v>
      </c>
    </row>
    <row r="134" spans="1:7" ht="12.75">
      <c r="A134" s="2" t="s">
        <v>3</v>
      </c>
      <c r="B134" s="2" t="s">
        <v>14</v>
      </c>
      <c r="C134" s="2" t="s">
        <v>24</v>
      </c>
      <c r="D134" s="2" t="s">
        <v>154</v>
      </c>
      <c r="E134" s="2" t="s">
        <v>724</v>
      </c>
      <c r="F134" s="3">
        <v>10</v>
      </c>
      <c r="G134" s="3">
        <v>0</v>
      </c>
    </row>
    <row r="135" spans="1:7" ht="12.75">
      <c r="A135" s="2" t="s">
        <v>3</v>
      </c>
      <c r="B135" s="2" t="s">
        <v>14</v>
      </c>
      <c r="C135" s="2" t="s">
        <v>24</v>
      </c>
      <c r="D135" s="2" t="s">
        <v>155</v>
      </c>
      <c r="E135" s="2" t="s">
        <v>725</v>
      </c>
      <c r="F135" s="3">
        <v>6</v>
      </c>
      <c r="G135" s="3">
        <v>4</v>
      </c>
    </row>
    <row r="136" spans="1:7" ht="12.75">
      <c r="A136" s="2" t="s">
        <v>3</v>
      </c>
      <c r="B136" s="2" t="s">
        <v>14</v>
      </c>
      <c r="C136" s="2" t="s">
        <v>24</v>
      </c>
      <c r="D136" s="2" t="s">
        <v>156</v>
      </c>
      <c r="E136" s="2" t="s">
        <v>726</v>
      </c>
      <c r="F136" s="3">
        <v>11</v>
      </c>
      <c r="G136" s="3">
        <v>7</v>
      </c>
    </row>
    <row r="137" spans="1:7" ht="12.75">
      <c r="A137" s="2" t="s">
        <v>3</v>
      </c>
      <c r="B137" s="2" t="s">
        <v>14</v>
      </c>
      <c r="C137" s="2" t="s">
        <v>24</v>
      </c>
      <c r="D137" s="2" t="s">
        <v>157</v>
      </c>
      <c r="E137" s="2" t="s">
        <v>727</v>
      </c>
      <c r="F137" s="3">
        <v>33</v>
      </c>
      <c r="G137" s="3">
        <v>6</v>
      </c>
    </row>
    <row r="138" spans="1:7" ht="12.75">
      <c r="A138" s="2" t="s">
        <v>3</v>
      </c>
      <c r="B138" s="2" t="s">
        <v>14</v>
      </c>
      <c r="C138" s="2" t="s">
        <v>24</v>
      </c>
      <c r="D138" s="2" t="s">
        <v>158</v>
      </c>
      <c r="E138" s="2" t="s">
        <v>728</v>
      </c>
      <c r="F138" s="3">
        <v>2</v>
      </c>
      <c r="G138" s="3">
        <v>5</v>
      </c>
    </row>
    <row r="139" spans="1:7" ht="12.75">
      <c r="A139" s="2" t="s">
        <v>3</v>
      </c>
      <c r="B139" s="2" t="s">
        <v>14</v>
      </c>
      <c r="C139" s="2" t="s">
        <v>24</v>
      </c>
      <c r="D139" s="2" t="s">
        <v>159</v>
      </c>
      <c r="E139" s="2" t="s">
        <v>728</v>
      </c>
      <c r="F139" s="3">
        <v>10</v>
      </c>
      <c r="G139" s="3">
        <v>5</v>
      </c>
    </row>
    <row r="140" spans="1:7" ht="12.75">
      <c r="A140" s="2" t="s">
        <v>3</v>
      </c>
      <c r="B140" s="2" t="s">
        <v>14</v>
      </c>
      <c r="C140" s="2" t="s">
        <v>24</v>
      </c>
      <c r="D140" s="2" t="s">
        <v>160</v>
      </c>
      <c r="E140" s="2" t="s">
        <v>729</v>
      </c>
      <c r="F140" s="3">
        <v>23</v>
      </c>
      <c r="G140" s="3">
        <v>6</v>
      </c>
    </row>
    <row r="141" spans="1:7" ht="12.75">
      <c r="A141" s="2" t="s">
        <v>3</v>
      </c>
      <c r="B141" s="2" t="s">
        <v>14</v>
      </c>
      <c r="C141" s="2" t="s">
        <v>24</v>
      </c>
      <c r="D141" s="2" t="s">
        <v>161</v>
      </c>
      <c r="E141" s="2" t="s">
        <v>730</v>
      </c>
      <c r="F141" s="3">
        <v>7</v>
      </c>
      <c r="G141" s="3">
        <v>4</v>
      </c>
    </row>
    <row r="142" spans="1:7" ht="12.75">
      <c r="A142" s="2" t="s">
        <v>3</v>
      </c>
      <c r="B142" s="2" t="s">
        <v>14</v>
      </c>
      <c r="C142" s="2" t="s">
        <v>23</v>
      </c>
      <c r="D142" s="2" t="s">
        <v>162</v>
      </c>
      <c r="E142" s="2" t="s">
        <v>731</v>
      </c>
      <c r="F142" s="3">
        <v>5</v>
      </c>
      <c r="G142" s="3">
        <v>6</v>
      </c>
    </row>
    <row r="143" spans="1:7" ht="12.75">
      <c r="A143" s="2" t="s">
        <v>3</v>
      </c>
      <c r="B143" s="2" t="s">
        <v>14</v>
      </c>
      <c r="C143" s="2" t="s">
        <v>24</v>
      </c>
      <c r="D143" s="2" t="s">
        <v>163</v>
      </c>
      <c r="E143" s="2" t="s">
        <v>732</v>
      </c>
      <c r="F143" s="3">
        <v>16</v>
      </c>
      <c r="G143" s="3">
        <v>4</v>
      </c>
    </row>
    <row r="144" spans="1:7" ht="12.75">
      <c r="A144" s="2" t="s">
        <v>3</v>
      </c>
      <c r="B144" s="2" t="s">
        <v>14</v>
      </c>
      <c r="C144" s="2" t="s">
        <v>23</v>
      </c>
      <c r="D144" s="2" t="s">
        <v>164</v>
      </c>
      <c r="E144" s="2" t="s">
        <v>733</v>
      </c>
      <c r="F144" s="3">
        <v>31</v>
      </c>
      <c r="G144" s="3">
        <v>6</v>
      </c>
    </row>
    <row r="145" spans="1:7" ht="12.75">
      <c r="A145" s="2" t="s">
        <v>3</v>
      </c>
      <c r="B145" s="2" t="s">
        <v>14</v>
      </c>
      <c r="C145" s="2" t="s">
        <v>24</v>
      </c>
      <c r="D145" s="2" t="s">
        <v>165</v>
      </c>
      <c r="E145" s="2" t="s">
        <v>734</v>
      </c>
      <c r="F145" s="3">
        <v>12</v>
      </c>
      <c r="G145" s="3">
        <v>4</v>
      </c>
    </row>
    <row r="146" spans="1:7" ht="12.75">
      <c r="A146" s="2" t="s">
        <v>3</v>
      </c>
      <c r="B146" s="2" t="s">
        <v>14</v>
      </c>
      <c r="C146" s="2" t="s">
        <v>24</v>
      </c>
      <c r="D146" s="2" t="s">
        <v>166</v>
      </c>
      <c r="E146" s="2" t="s">
        <v>734</v>
      </c>
      <c r="F146" s="3">
        <v>37</v>
      </c>
      <c r="G146" s="3">
        <v>4</v>
      </c>
    </row>
    <row r="147" spans="1:7" ht="12.75">
      <c r="A147" s="2" t="s">
        <v>3</v>
      </c>
      <c r="B147" s="2" t="s">
        <v>14</v>
      </c>
      <c r="C147" s="2" t="s">
        <v>24</v>
      </c>
      <c r="D147" s="2" t="s">
        <v>167</v>
      </c>
      <c r="E147" s="2" t="s">
        <v>734</v>
      </c>
      <c r="F147" s="3">
        <v>10</v>
      </c>
      <c r="G147" s="3">
        <v>4</v>
      </c>
    </row>
    <row r="148" spans="1:7" ht="12.75">
      <c r="A148" s="2" t="s">
        <v>3</v>
      </c>
      <c r="B148" s="2" t="s">
        <v>14</v>
      </c>
      <c r="C148" s="2" t="s">
        <v>23</v>
      </c>
      <c r="D148" s="2" t="s">
        <v>168</v>
      </c>
      <c r="E148" s="2" t="s">
        <v>735</v>
      </c>
      <c r="F148" s="3">
        <v>32</v>
      </c>
      <c r="G148" s="3">
        <v>6</v>
      </c>
    </row>
    <row r="149" spans="1:7" ht="12.75">
      <c r="A149" s="2" t="s">
        <v>3</v>
      </c>
      <c r="B149" s="2" t="s">
        <v>14</v>
      </c>
      <c r="C149" s="2" t="s">
        <v>24</v>
      </c>
      <c r="D149" s="2" t="s">
        <v>168</v>
      </c>
      <c r="E149" s="2" t="s">
        <v>735</v>
      </c>
      <c r="F149" s="3">
        <v>1</v>
      </c>
      <c r="G149" s="3">
        <v>6</v>
      </c>
    </row>
    <row r="150" spans="1:7" ht="12.75">
      <c r="A150" s="2" t="s">
        <v>3</v>
      </c>
      <c r="B150" s="2" t="s">
        <v>14</v>
      </c>
      <c r="C150" s="2" t="s">
        <v>23</v>
      </c>
      <c r="D150" s="2" t="s">
        <v>169</v>
      </c>
      <c r="E150" s="2" t="s">
        <v>735</v>
      </c>
      <c r="F150" s="3">
        <v>10</v>
      </c>
      <c r="G150" s="3">
        <v>4</v>
      </c>
    </row>
    <row r="151" spans="1:7" ht="12.75">
      <c r="A151" s="2" t="s">
        <v>3</v>
      </c>
      <c r="B151" s="2" t="s">
        <v>14</v>
      </c>
      <c r="C151" s="2" t="s">
        <v>24</v>
      </c>
      <c r="D151" s="2" t="s">
        <v>170</v>
      </c>
      <c r="E151" s="2" t="s">
        <v>736</v>
      </c>
      <c r="F151" s="3">
        <v>5</v>
      </c>
      <c r="G151" s="3">
        <v>7</v>
      </c>
    </row>
    <row r="152" spans="1:7" ht="12.75">
      <c r="A152" s="2" t="s">
        <v>3</v>
      </c>
      <c r="B152" s="2" t="s">
        <v>14</v>
      </c>
      <c r="C152" s="2" t="s">
        <v>24</v>
      </c>
      <c r="D152" s="2" t="s">
        <v>171</v>
      </c>
      <c r="E152" s="2" t="s">
        <v>737</v>
      </c>
      <c r="F152" s="3">
        <v>32</v>
      </c>
      <c r="G152" s="3">
        <v>6</v>
      </c>
    </row>
    <row r="153" spans="1:7" ht="12.75">
      <c r="A153" s="2" t="s">
        <v>3</v>
      </c>
      <c r="B153" s="2" t="s">
        <v>14</v>
      </c>
      <c r="C153" s="2" t="s">
        <v>24</v>
      </c>
      <c r="D153" s="2" t="s">
        <v>172</v>
      </c>
      <c r="E153" s="2" t="s">
        <v>737</v>
      </c>
      <c r="F153" s="3">
        <v>2</v>
      </c>
      <c r="G153" s="3">
        <v>5</v>
      </c>
    </row>
    <row r="154" spans="1:7" ht="12.75">
      <c r="A154" s="2" t="s">
        <v>3</v>
      </c>
      <c r="B154" s="2" t="s">
        <v>14</v>
      </c>
      <c r="C154" s="2" t="s">
        <v>23</v>
      </c>
      <c r="D154" s="2" t="s">
        <v>173</v>
      </c>
      <c r="E154" s="2" t="s">
        <v>738</v>
      </c>
      <c r="F154" s="3">
        <v>10</v>
      </c>
      <c r="G154" s="3">
        <v>4</v>
      </c>
    </row>
    <row r="155" spans="1:7" ht="12.75">
      <c r="A155" s="2" t="s">
        <v>3</v>
      </c>
      <c r="B155" s="2" t="s">
        <v>14</v>
      </c>
      <c r="C155" s="2" t="s">
        <v>23</v>
      </c>
      <c r="D155" s="2" t="s">
        <v>174</v>
      </c>
      <c r="E155" s="2" t="s">
        <v>739</v>
      </c>
      <c r="F155" s="3">
        <v>48</v>
      </c>
      <c r="G155" s="3">
        <v>5</v>
      </c>
    </row>
    <row r="156" spans="1:7" ht="12.75">
      <c r="A156" s="2" t="s">
        <v>3</v>
      </c>
      <c r="B156" s="2" t="s">
        <v>14</v>
      </c>
      <c r="C156" s="2" t="s">
        <v>23</v>
      </c>
      <c r="D156" s="2" t="s">
        <v>175</v>
      </c>
      <c r="E156" s="2" t="s">
        <v>740</v>
      </c>
      <c r="F156" s="3">
        <v>10</v>
      </c>
      <c r="G156" s="3">
        <v>5</v>
      </c>
    </row>
    <row r="157" spans="1:7" ht="12.75">
      <c r="A157" s="2" t="s">
        <v>3</v>
      </c>
      <c r="B157" s="2" t="s">
        <v>14</v>
      </c>
      <c r="C157" s="2" t="s">
        <v>23</v>
      </c>
      <c r="D157" s="2" t="s">
        <v>176</v>
      </c>
      <c r="E157" s="2" t="s">
        <v>741</v>
      </c>
      <c r="F157" s="3">
        <v>10</v>
      </c>
      <c r="G157" s="3">
        <v>5</v>
      </c>
    </row>
    <row r="158" spans="1:7" ht="12.75">
      <c r="A158" s="2" t="s">
        <v>3</v>
      </c>
      <c r="B158" s="2" t="s">
        <v>14</v>
      </c>
      <c r="C158" s="2" t="s">
        <v>24</v>
      </c>
      <c r="D158" s="2" t="s">
        <v>177</v>
      </c>
      <c r="E158" s="2" t="s">
        <v>742</v>
      </c>
      <c r="F158" s="3">
        <v>7</v>
      </c>
      <c r="G158" s="3">
        <v>4</v>
      </c>
    </row>
    <row r="159" spans="1:7" ht="12.75">
      <c r="A159" s="2" t="s">
        <v>3</v>
      </c>
      <c r="B159" s="2" t="s">
        <v>14</v>
      </c>
      <c r="C159" s="2" t="s">
        <v>24</v>
      </c>
      <c r="D159" s="2" t="s">
        <v>178</v>
      </c>
      <c r="E159" s="2" t="s">
        <v>743</v>
      </c>
      <c r="F159" s="3">
        <v>20</v>
      </c>
      <c r="G159" s="3">
        <v>3</v>
      </c>
    </row>
    <row r="160" spans="1:7" ht="12.75">
      <c r="A160" s="2" t="s">
        <v>3</v>
      </c>
      <c r="B160" s="2" t="s">
        <v>14</v>
      </c>
      <c r="C160" s="2" t="s">
        <v>23</v>
      </c>
      <c r="D160" s="2" t="s">
        <v>179</v>
      </c>
      <c r="E160" s="2" t="s">
        <v>744</v>
      </c>
      <c r="F160" s="3">
        <v>4</v>
      </c>
      <c r="G160" s="3">
        <v>6</v>
      </c>
    </row>
    <row r="161" spans="1:7" ht="12.75">
      <c r="A161" s="2" t="s">
        <v>3</v>
      </c>
      <c r="B161" s="2" t="s">
        <v>14</v>
      </c>
      <c r="C161" s="2" t="s">
        <v>24</v>
      </c>
      <c r="D161" s="2" t="s">
        <v>180</v>
      </c>
      <c r="E161" s="2" t="s">
        <v>745</v>
      </c>
      <c r="F161" s="3">
        <v>10</v>
      </c>
      <c r="G161" s="3">
        <v>7</v>
      </c>
    </row>
    <row r="162" spans="1:7" ht="12.75">
      <c r="A162" s="2" t="s">
        <v>3</v>
      </c>
      <c r="B162" s="2" t="s">
        <v>14</v>
      </c>
      <c r="C162" s="2" t="s">
        <v>23</v>
      </c>
      <c r="D162" s="2" t="s">
        <v>181</v>
      </c>
      <c r="E162" s="2" t="s">
        <v>746</v>
      </c>
      <c r="F162" s="3">
        <v>21</v>
      </c>
      <c r="G162" s="3">
        <v>6</v>
      </c>
    </row>
    <row r="163" spans="1:7" ht="12.75">
      <c r="A163" s="2" t="s">
        <v>3</v>
      </c>
      <c r="B163" s="2" t="s">
        <v>14</v>
      </c>
      <c r="C163" s="2" t="s">
        <v>23</v>
      </c>
      <c r="D163" s="2" t="s">
        <v>182</v>
      </c>
      <c r="E163" s="2" t="s">
        <v>746</v>
      </c>
      <c r="F163" s="3">
        <v>21</v>
      </c>
      <c r="G163" s="3">
        <v>6</v>
      </c>
    </row>
    <row r="164" spans="1:7" ht="12.75">
      <c r="A164" s="2" t="s">
        <v>3</v>
      </c>
      <c r="B164" s="2" t="s">
        <v>14</v>
      </c>
      <c r="C164" s="2" t="s">
        <v>23</v>
      </c>
      <c r="D164" s="2" t="s">
        <v>183</v>
      </c>
      <c r="E164" s="2" t="s">
        <v>746</v>
      </c>
      <c r="F164" s="3">
        <v>9</v>
      </c>
      <c r="G164" s="3">
        <v>5</v>
      </c>
    </row>
    <row r="165" spans="1:7" ht="12.75">
      <c r="A165" s="2" t="s">
        <v>3</v>
      </c>
      <c r="B165" s="2" t="s">
        <v>14</v>
      </c>
      <c r="C165" s="2" t="s">
        <v>24</v>
      </c>
      <c r="D165" s="2" t="s">
        <v>184</v>
      </c>
      <c r="E165" s="2" t="s">
        <v>747</v>
      </c>
      <c r="F165" s="3">
        <v>10</v>
      </c>
      <c r="G165" s="3">
        <v>6</v>
      </c>
    </row>
    <row r="166" spans="1:7" ht="12.75">
      <c r="A166" s="2" t="s">
        <v>3</v>
      </c>
      <c r="B166" s="2" t="s">
        <v>14</v>
      </c>
      <c r="C166" s="2" t="s">
        <v>24</v>
      </c>
      <c r="D166" s="2" t="s">
        <v>185</v>
      </c>
      <c r="E166" s="2" t="s">
        <v>747</v>
      </c>
      <c r="F166" s="3">
        <v>32</v>
      </c>
      <c r="G166" s="3">
        <v>7</v>
      </c>
    </row>
    <row r="167" spans="1:7" ht="12.75">
      <c r="A167" s="2" t="s">
        <v>3</v>
      </c>
      <c r="B167" s="2" t="s">
        <v>14</v>
      </c>
      <c r="C167" s="2" t="s">
        <v>23</v>
      </c>
      <c r="D167" s="2" t="s">
        <v>186</v>
      </c>
      <c r="E167" s="2" t="s">
        <v>748</v>
      </c>
      <c r="F167" s="3">
        <v>10</v>
      </c>
      <c r="G167" s="3">
        <v>5</v>
      </c>
    </row>
    <row r="168" spans="1:7" ht="12.75">
      <c r="A168" s="2" t="s">
        <v>3</v>
      </c>
      <c r="B168" s="2" t="s">
        <v>14</v>
      </c>
      <c r="C168" s="2" t="s">
        <v>23</v>
      </c>
      <c r="D168" s="2" t="s">
        <v>187</v>
      </c>
      <c r="E168" s="2" t="s">
        <v>748</v>
      </c>
      <c r="F168" s="3">
        <v>31</v>
      </c>
      <c r="G168" s="3">
        <v>5</v>
      </c>
    </row>
    <row r="169" spans="1:7" ht="12.75">
      <c r="A169" s="2" t="s">
        <v>3</v>
      </c>
      <c r="B169" s="2" t="s">
        <v>14</v>
      </c>
      <c r="C169" s="2" t="s">
        <v>24</v>
      </c>
      <c r="D169" s="2" t="s">
        <v>188</v>
      </c>
      <c r="E169" s="2" t="s">
        <v>749</v>
      </c>
      <c r="F169" s="3">
        <v>2</v>
      </c>
      <c r="G169" s="3">
        <v>5</v>
      </c>
    </row>
    <row r="170" spans="1:7" ht="12.75">
      <c r="A170" s="2" t="s">
        <v>3</v>
      </c>
      <c r="B170" s="2" t="s">
        <v>14</v>
      </c>
      <c r="C170" s="2" t="s">
        <v>24</v>
      </c>
      <c r="D170" s="2" t="s">
        <v>189</v>
      </c>
      <c r="E170" s="2" t="s">
        <v>750</v>
      </c>
      <c r="F170" s="3">
        <v>17</v>
      </c>
      <c r="G170" s="3">
        <v>3</v>
      </c>
    </row>
    <row r="171" spans="1:7" ht="12.75">
      <c r="A171" s="2" t="s">
        <v>3</v>
      </c>
      <c r="B171" s="2" t="s">
        <v>14</v>
      </c>
      <c r="C171" s="2" t="s">
        <v>24</v>
      </c>
      <c r="D171" s="2" t="s">
        <v>190</v>
      </c>
      <c r="E171" s="2" t="s">
        <v>751</v>
      </c>
      <c r="F171" s="3">
        <v>3</v>
      </c>
      <c r="G171" s="3">
        <v>6</v>
      </c>
    </row>
    <row r="172" spans="1:7" ht="12.75">
      <c r="A172" s="2" t="s">
        <v>4</v>
      </c>
      <c r="B172" s="2" t="s">
        <v>15</v>
      </c>
      <c r="C172" s="2" t="s">
        <v>23</v>
      </c>
      <c r="D172" s="2" t="s">
        <v>191</v>
      </c>
      <c r="E172" s="2" t="s">
        <v>752</v>
      </c>
      <c r="F172" s="3">
        <v>25</v>
      </c>
      <c r="G172" s="3">
        <v>6</v>
      </c>
    </row>
    <row r="173" spans="1:7" ht="12.75">
      <c r="A173" s="2" t="s">
        <v>4</v>
      </c>
      <c r="B173" s="2" t="s">
        <v>15</v>
      </c>
      <c r="C173" s="2" t="s">
        <v>23</v>
      </c>
      <c r="D173" s="2" t="s">
        <v>192</v>
      </c>
      <c r="E173" s="2" t="s">
        <v>753</v>
      </c>
      <c r="F173" s="3">
        <v>10</v>
      </c>
      <c r="G173" s="3">
        <v>5</v>
      </c>
    </row>
    <row r="174" spans="1:7" ht="12.75">
      <c r="A174" s="2" t="s">
        <v>4</v>
      </c>
      <c r="B174" s="2" t="s">
        <v>15</v>
      </c>
      <c r="C174" s="2" t="s">
        <v>23</v>
      </c>
      <c r="D174" s="2" t="s">
        <v>193</v>
      </c>
      <c r="E174" s="2" t="s">
        <v>754</v>
      </c>
      <c r="F174" s="3">
        <v>58</v>
      </c>
      <c r="G174" s="3">
        <v>5</v>
      </c>
    </row>
    <row r="175" spans="1:7" ht="12.75">
      <c r="A175" s="2" t="s">
        <v>4</v>
      </c>
      <c r="B175" s="2" t="s">
        <v>15</v>
      </c>
      <c r="C175" s="2" t="s">
        <v>23</v>
      </c>
      <c r="D175" s="2" t="s">
        <v>194</v>
      </c>
      <c r="E175" s="2" t="s">
        <v>754</v>
      </c>
      <c r="F175" s="3">
        <v>25</v>
      </c>
      <c r="G175" s="3">
        <v>5</v>
      </c>
    </row>
    <row r="176" spans="1:7" ht="12.75">
      <c r="A176" s="2" t="s">
        <v>4</v>
      </c>
      <c r="B176" s="2" t="s">
        <v>15</v>
      </c>
      <c r="C176" s="2" t="s">
        <v>24</v>
      </c>
      <c r="D176" s="2" t="s">
        <v>195</v>
      </c>
      <c r="E176" s="2" t="s">
        <v>692</v>
      </c>
      <c r="F176" s="3">
        <v>36</v>
      </c>
      <c r="G176" s="3">
        <v>10</v>
      </c>
    </row>
    <row r="177" spans="1:7" ht="12.75">
      <c r="A177" s="2" t="s">
        <v>4</v>
      </c>
      <c r="B177" s="2" t="s">
        <v>15</v>
      </c>
      <c r="C177" s="2" t="s">
        <v>24</v>
      </c>
      <c r="D177" s="2" t="s">
        <v>196</v>
      </c>
      <c r="E177" s="2" t="s">
        <v>692</v>
      </c>
      <c r="F177" s="3">
        <v>4</v>
      </c>
      <c r="G177" s="3">
        <v>10</v>
      </c>
    </row>
    <row r="178" spans="1:7" ht="12.75">
      <c r="A178" s="2" t="s">
        <v>4</v>
      </c>
      <c r="B178" s="2" t="s">
        <v>15</v>
      </c>
      <c r="C178" s="2" t="s">
        <v>24</v>
      </c>
      <c r="D178" s="2" t="s">
        <v>197</v>
      </c>
      <c r="E178" s="2" t="s">
        <v>755</v>
      </c>
      <c r="F178" s="3">
        <v>11</v>
      </c>
      <c r="G178" s="3">
        <v>4</v>
      </c>
    </row>
    <row r="179" spans="1:7" ht="12.75">
      <c r="A179" s="2" t="s">
        <v>4</v>
      </c>
      <c r="B179" s="2" t="s">
        <v>15</v>
      </c>
      <c r="C179" s="2" t="s">
        <v>23</v>
      </c>
      <c r="D179" s="2" t="s">
        <v>198</v>
      </c>
      <c r="E179" s="2" t="s">
        <v>756</v>
      </c>
      <c r="F179" s="3">
        <v>10</v>
      </c>
      <c r="G179" s="3">
        <v>4</v>
      </c>
    </row>
    <row r="180" spans="1:7" ht="12.75">
      <c r="A180" s="2" t="s">
        <v>4</v>
      </c>
      <c r="B180" s="2" t="s">
        <v>15</v>
      </c>
      <c r="C180" s="2" t="s">
        <v>24</v>
      </c>
      <c r="D180" s="2" t="s">
        <v>199</v>
      </c>
      <c r="E180" s="2" t="s">
        <v>696</v>
      </c>
      <c r="F180" s="3">
        <v>17</v>
      </c>
      <c r="G180" s="3">
        <v>18</v>
      </c>
    </row>
    <row r="181" spans="1:7" ht="12.75">
      <c r="A181" s="2" t="s">
        <v>4</v>
      </c>
      <c r="B181" s="2" t="s">
        <v>15</v>
      </c>
      <c r="C181" s="2" t="s">
        <v>23</v>
      </c>
      <c r="D181" s="2" t="s">
        <v>199</v>
      </c>
      <c r="E181" s="2" t="s">
        <v>696</v>
      </c>
      <c r="F181" s="3">
        <v>3</v>
      </c>
      <c r="G181" s="3">
        <v>18</v>
      </c>
    </row>
    <row r="182" spans="1:7" ht="12.75">
      <c r="A182" s="2" t="s">
        <v>4</v>
      </c>
      <c r="B182" s="2" t="s">
        <v>15</v>
      </c>
      <c r="C182" s="2" t="s">
        <v>24</v>
      </c>
      <c r="D182" s="2" t="s">
        <v>200</v>
      </c>
      <c r="E182" s="2" t="s">
        <v>757</v>
      </c>
      <c r="F182" s="3">
        <v>20</v>
      </c>
      <c r="G182" s="3">
        <v>5</v>
      </c>
    </row>
    <row r="183" spans="1:7" ht="12.75">
      <c r="A183" s="2" t="s">
        <v>4</v>
      </c>
      <c r="B183" s="2" t="s">
        <v>15</v>
      </c>
      <c r="C183" s="2" t="s">
        <v>24</v>
      </c>
      <c r="D183" s="2" t="s">
        <v>201</v>
      </c>
      <c r="E183" s="2" t="s">
        <v>705</v>
      </c>
      <c r="F183" s="3">
        <v>19</v>
      </c>
      <c r="G183" s="3">
        <v>0</v>
      </c>
    </row>
    <row r="184" spans="1:7" ht="12.75">
      <c r="A184" s="2" t="s">
        <v>4</v>
      </c>
      <c r="B184" s="2" t="s">
        <v>15</v>
      </c>
      <c r="C184" s="2" t="s">
        <v>24</v>
      </c>
      <c r="D184" s="2" t="s">
        <v>202</v>
      </c>
      <c r="E184" s="2" t="s">
        <v>758</v>
      </c>
      <c r="F184" s="3">
        <v>21</v>
      </c>
      <c r="G184" s="3">
        <v>5</v>
      </c>
    </row>
    <row r="185" spans="1:7" ht="12.75">
      <c r="A185" s="2" t="s">
        <v>4</v>
      </c>
      <c r="B185" s="2" t="s">
        <v>15</v>
      </c>
      <c r="C185" s="2" t="s">
        <v>24</v>
      </c>
      <c r="D185" s="2" t="s">
        <v>203</v>
      </c>
      <c r="E185" s="2" t="s">
        <v>759</v>
      </c>
      <c r="F185" s="3">
        <v>8</v>
      </c>
      <c r="G185" s="3">
        <v>5</v>
      </c>
    </row>
    <row r="186" spans="1:7" ht="12.75">
      <c r="A186" s="2" t="s">
        <v>4</v>
      </c>
      <c r="B186" s="2" t="s">
        <v>15</v>
      </c>
      <c r="C186" s="2" t="s">
        <v>23</v>
      </c>
      <c r="D186" s="2" t="s">
        <v>204</v>
      </c>
      <c r="E186" s="2" t="s">
        <v>760</v>
      </c>
      <c r="F186" s="3">
        <v>9</v>
      </c>
      <c r="G186" s="3">
        <v>5</v>
      </c>
    </row>
    <row r="187" spans="1:7" ht="12.75">
      <c r="A187" s="2" t="s">
        <v>4</v>
      </c>
      <c r="B187" s="2" t="s">
        <v>15</v>
      </c>
      <c r="C187" s="2" t="s">
        <v>23</v>
      </c>
      <c r="D187" s="2" t="s">
        <v>205</v>
      </c>
      <c r="E187" s="2" t="s">
        <v>760</v>
      </c>
      <c r="F187" s="3">
        <v>24</v>
      </c>
      <c r="G187" s="3">
        <v>4</v>
      </c>
    </row>
    <row r="188" spans="1:7" ht="12.75">
      <c r="A188" s="2" t="s">
        <v>4</v>
      </c>
      <c r="B188" s="2" t="s">
        <v>15</v>
      </c>
      <c r="C188" s="2" t="s">
        <v>24</v>
      </c>
      <c r="D188" s="2" t="s">
        <v>206</v>
      </c>
      <c r="E188" s="2" t="s">
        <v>761</v>
      </c>
      <c r="F188" s="3">
        <v>6</v>
      </c>
      <c r="G188" s="3">
        <v>3</v>
      </c>
    </row>
    <row r="189" spans="1:7" ht="12.75">
      <c r="A189" s="2" t="s">
        <v>4</v>
      </c>
      <c r="B189" s="2" t="s">
        <v>15</v>
      </c>
      <c r="C189" s="2" t="s">
        <v>23</v>
      </c>
      <c r="D189" s="2" t="s">
        <v>207</v>
      </c>
      <c r="E189" s="2" t="s">
        <v>762</v>
      </c>
      <c r="F189" s="3">
        <v>27</v>
      </c>
      <c r="G189" s="3">
        <v>6</v>
      </c>
    </row>
    <row r="190" spans="1:7" ht="12.75">
      <c r="A190" s="2" t="s">
        <v>4</v>
      </c>
      <c r="B190" s="2" t="s">
        <v>15</v>
      </c>
      <c r="C190" s="2" t="s">
        <v>23</v>
      </c>
      <c r="D190" s="2" t="s">
        <v>208</v>
      </c>
      <c r="E190" s="2" t="s">
        <v>762</v>
      </c>
      <c r="F190" s="3">
        <v>2</v>
      </c>
      <c r="G190" s="3">
        <v>6</v>
      </c>
    </row>
    <row r="191" spans="1:7" ht="12.75">
      <c r="A191" s="2" t="s">
        <v>4</v>
      </c>
      <c r="B191" s="2" t="s">
        <v>15</v>
      </c>
      <c r="C191" s="2" t="s">
        <v>24</v>
      </c>
      <c r="D191" s="2" t="s">
        <v>209</v>
      </c>
      <c r="E191" s="2" t="s">
        <v>763</v>
      </c>
      <c r="F191" s="3">
        <v>19</v>
      </c>
      <c r="G191" s="3">
        <v>6</v>
      </c>
    </row>
    <row r="192" spans="1:7" ht="12.75">
      <c r="A192" s="2" t="s">
        <v>4</v>
      </c>
      <c r="B192" s="2" t="s">
        <v>15</v>
      </c>
      <c r="C192" s="2" t="s">
        <v>24</v>
      </c>
      <c r="D192" s="2" t="s">
        <v>209</v>
      </c>
      <c r="E192" s="2" t="s">
        <v>763</v>
      </c>
      <c r="F192" s="3">
        <v>2</v>
      </c>
      <c r="G192" s="3">
        <v>5</v>
      </c>
    </row>
    <row r="193" spans="1:7" ht="12.75">
      <c r="A193" s="2" t="s">
        <v>4</v>
      </c>
      <c r="B193" s="2" t="s">
        <v>15</v>
      </c>
      <c r="C193" s="2" t="s">
        <v>24</v>
      </c>
      <c r="D193" s="2" t="s">
        <v>210</v>
      </c>
      <c r="E193" s="2" t="s">
        <v>764</v>
      </c>
      <c r="F193" s="3">
        <v>2</v>
      </c>
      <c r="G193" s="3">
        <v>4</v>
      </c>
    </row>
    <row r="194" spans="1:7" ht="12.75">
      <c r="A194" s="2" t="s">
        <v>4</v>
      </c>
      <c r="B194" s="2" t="s">
        <v>15</v>
      </c>
      <c r="C194" s="2" t="s">
        <v>23</v>
      </c>
      <c r="D194" s="2" t="s">
        <v>211</v>
      </c>
      <c r="E194" s="2" t="s">
        <v>765</v>
      </c>
      <c r="F194" s="3">
        <v>1</v>
      </c>
      <c r="G194" s="3">
        <v>4</v>
      </c>
    </row>
    <row r="195" spans="1:7" ht="12.75">
      <c r="A195" s="2" t="s">
        <v>4</v>
      </c>
      <c r="B195" s="2" t="s">
        <v>15</v>
      </c>
      <c r="C195" s="2" t="s">
        <v>24</v>
      </c>
      <c r="D195" s="2" t="s">
        <v>212</v>
      </c>
      <c r="E195" s="2" t="s">
        <v>766</v>
      </c>
      <c r="F195" s="3">
        <v>20</v>
      </c>
      <c r="G195" s="3">
        <v>5</v>
      </c>
    </row>
    <row r="196" spans="1:7" ht="12.75">
      <c r="A196" s="2" t="s">
        <v>4</v>
      </c>
      <c r="B196" s="2" t="s">
        <v>15</v>
      </c>
      <c r="C196" s="2" t="s">
        <v>24</v>
      </c>
      <c r="D196" s="2" t="s">
        <v>213</v>
      </c>
      <c r="E196" s="2" t="s">
        <v>767</v>
      </c>
      <c r="F196" s="3">
        <v>17</v>
      </c>
      <c r="G196" s="3">
        <v>4</v>
      </c>
    </row>
    <row r="197" spans="1:7" ht="12.75">
      <c r="A197" s="2" t="s">
        <v>4</v>
      </c>
      <c r="B197" s="2" t="s">
        <v>15</v>
      </c>
      <c r="C197" s="2" t="s">
        <v>23</v>
      </c>
      <c r="D197" s="2" t="s">
        <v>214</v>
      </c>
      <c r="E197" s="2" t="s">
        <v>768</v>
      </c>
      <c r="F197" s="3">
        <v>24</v>
      </c>
      <c r="G197" s="3">
        <v>4</v>
      </c>
    </row>
    <row r="198" spans="1:7" ht="12.75">
      <c r="A198" s="2" t="s">
        <v>4</v>
      </c>
      <c r="B198" s="2" t="s">
        <v>15</v>
      </c>
      <c r="C198" s="2" t="s">
        <v>23</v>
      </c>
      <c r="D198" s="2" t="s">
        <v>215</v>
      </c>
      <c r="E198" s="2" t="s">
        <v>769</v>
      </c>
      <c r="F198" s="3">
        <v>2</v>
      </c>
      <c r="G198" s="3">
        <v>5</v>
      </c>
    </row>
    <row r="199" spans="1:7" ht="12.75">
      <c r="A199" s="2" t="s">
        <v>4</v>
      </c>
      <c r="B199" s="2" t="s">
        <v>15</v>
      </c>
      <c r="C199" s="2" t="s">
        <v>23</v>
      </c>
      <c r="D199" s="2" t="s">
        <v>216</v>
      </c>
      <c r="E199" s="2" t="s">
        <v>770</v>
      </c>
      <c r="F199" s="3">
        <v>28</v>
      </c>
      <c r="G199" s="3">
        <v>7</v>
      </c>
    </row>
    <row r="200" spans="1:7" ht="12.75">
      <c r="A200" s="2" t="s">
        <v>4</v>
      </c>
      <c r="B200" s="2" t="s">
        <v>15</v>
      </c>
      <c r="C200" s="2" t="s">
        <v>24</v>
      </c>
      <c r="D200" s="2" t="s">
        <v>217</v>
      </c>
      <c r="E200" s="2" t="s">
        <v>770</v>
      </c>
      <c r="F200" s="3">
        <v>5</v>
      </c>
      <c r="G200" s="3">
        <v>7</v>
      </c>
    </row>
    <row r="201" spans="1:7" ht="12.75">
      <c r="A201" s="2" t="s">
        <v>4</v>
      </c>
      <c r="B201" s="2" t="s">
        <v>15</v>
      </c>
      <c r="C201" s="2" t="s">
        <v>23</v>
      </c>
      <c r="D201" s="2" t="s">
        <v>218</v>
      </c>
      <c r="E201" s="2" t="s">
        <v>771</v>
      </c>
      <c r="F201" s="3">
        <v>22</v>
      </c>
      <c r="G201" s="3">
        <v>6</v>
      </c>
    </row>
    <row r="202" spans="1:7" ht="12.75">
      <c r="A202" s="2" t="s">
        <v>4</v>
      </c>
      <c r="B202" s="2" t="s">
        <v>15</v>
      </c>
      <c r="C202" s="2" t="s">
        <v>23</v>
      </c>
      <c r="D202" s="2" t="s">
        <v>219</v>
      </c>
      <c r="E202" s="2" t="s">
        <v>772</v>
      </c>
      <c r="F202" s="3">
        <v>9</v>
      </c>
      <c r="G202" s="3">
        <v>6</v>
      </c>
    </row>
    <row r="203" spans="1:7" ht="12.75">
      <c r="A203" s="2" t="s">
        <v>4</v>
      </c>
      <c r="B203" s="2" t="s">
        <v>15</v>
      </c>
      <c r="C203" s="2" t="s">
        <v>24</v>
      </c>
      <c r="D203" s="2" t="s">
        <v>220</v>
      </c>
      <c r="E203" s="2" t="s">
        <v>773</v>
      </c>
      <c r="F203" s="3">
        <v>20</v>
      </c>
      <c r="G203" s="3">
        <v>5</v>
      </c>
    </row>
    <row r="204" spans="1:7" ht="12.75">
      <c r="A204" s="2" t="s">
        <v>4</v>
      </c>
      <c r="B204" s="2" t="s">
        <v>15</v>
      </c>
      <c r="C204" s="2" t="s">
        <v>24</v>
      </c>
      <c r="D204" s="2" t="s">
        <v>221</v>
      </c>
      <c r="E204" s="2" t="s">
        <v>774</v>
      </c>
      <c r="F204" s="3">
        <v>16</v>
      </c>
      <c r="G204" s="3">
        <v>4</v>
      </c>
    </row>
    <row r="205" spans="1:7" ht="12.75">
      <c r="A205" s="2" t="s">
        <v>4</v>
      </c>
      <c r="B205" s="2" t="s">
        <v>15</v>
      </c>
      <c r="C205" s="2" t="s">
        <v>23</v>
      </c>
      <c r="D205" s="2" t="s">
        <v>222</v>
      </c>
      <c r="E205" s="2" t="s">
        <v>775</v>
      </c>
      <c r="F205" s="3">
        <v>23</v>
      </c>
      <c r="G205" s="3">
        <v>4</v>
      </c>
    </row>
    <row r="206" spans="1:7" ht="12.75">
      <c r="A206" s="2" t="s">
        <v>4</v>
      </c>
      <c r="B206" s="2" t="s">
        <v>15</v>
      </c>
      <c r="C206" s="2" t="s">
        <v>24</v>
      </c>
      <c r="D206" s="2" t="s">
        <v>223</v>
      </c>
      <c r="E206" s="2" t="s">
        <v>776</v>
      </c>
      <c r="F206" s="3">
        <v>56</v>
      </c>
      <c r="G206" s="3">
        <v>3</v>
      </c>
    </row>
    <row r="207" spans="1:7" ht="12.75">
      <c r="A207" s="2" t="s">
        <v>4</v>
      </c>
      <c r="B207" s="2" t="s">
        <v>15</v>
      </c>
      <c r="C207" s="2" t="s">
        <v>23</v>
      </c>
      <c r="D207" s="2" t="s">
        <v>224</v>
      </c>
      <c r="E207" s="2" t="s">
        <v>777</v>
      </c>
      <c r="F207" s="3">
        <v>10</v>
      </c>
      <c r="G207" s="3">
        <v>5</v>
      </c>
    </row>
    <row r="208" spans="1:7" ht="12.75">
      <c r="A208" s="2" t="s">
        <v>4</v>
      </c>
      <c r="B208" s="2" t="s">
        <v>15</v>
      </c>
      <c r="C208" s="2" t="s">
        <v>23</v>
      </c>
      <c r="D208" s="2" t="s">
        <v>225</v>
      </c>
      <c r="E208" s="2" t="s">
        <v>778</v>
      </c>
      <c r="F208" s="3">
        <v>9</v>
      </c>
      <c r="G208" s="3">
        <v>5</v>
      </c>
    </row>
    <row r="209" spans="1:7" ht="12.75">
      <c r="A209" s="2" t="s">
        <v>4</v>
      </c>
      <c r="B209" s="2" t="s">
        <v>15</v>
      </c>
      <c r="C209" s="2" t="s">
        <v>23</v>
      </c>
      <c r="D209" s="2" t="s">
        <v>226</v>
      </c>
      <c r="E209" s="2" t="s">
        <v>779</v>
      </c>
      <c r="F209" s="3">
        <v>3</v>
      </c>
      <c r="G209" s="3">
        <v>4</v>
      </c>
    </row>
    <row r="210" spans="1:7" ht="12.75">
      <c r="A210" s="2" t="s">
        <v>4</v>
      </c>
      <c r="B210" s="2" t="s">
        <v>15</v>
      </c>
      <c r="C210" s="2" t="s">
        <v>24</v>
      </c>
      <c r="D210" s="2" t="s">
        <v>227</v>
      </c>
      <c r="E210" s="2" t="s">
        <v>780</v>
      </c>
      <c r="F210" s="3">
        <v>18</v>
      </c>
      <c r="G210" s="3">
        <v>4</v>
      </c>
    </row>
    <row r="211" spans="1:7" ht="12.75">
      <c r="A211" s="2" t="s">
        <v>4</v>
      </c>
      <c r="B211" s="2" t="s">
        <v>15</v>
      </c>
      <c r="C211" s="2" t="s">
        <v>23</v>
      </c>
      <c r="D211" s="2" t="s">
        <v>228</v>
      </c>
      <c r="E211" s="2" t="s">
        <v>781</v>
      </c>
      <c r="F211" s="3">
        <v>22</v>
      </c>
      <c r="G211" s="3">
        <v>4</v>
      </c>
    </row>
    <row r="212" spans="1:7" ht="12.75">
      <c r="A212" s="2" t="s">
        <v>4</v>
      </c>
      <c r="B212" s="2" t="s">
        <v>15</v>
      </c>
      <c r="C212" s="2" t="s">
        <v>23</v>
      </c>
      <c r="D212" s="2" t="s">
        <v>229</v>
      </c>
      <c r="E212" s="2" t="s">
        <v>782</v>
      </c>
      <c r="F212" s="3">
        <v>22</v>
      </c>
      <c r="G212" s="3">
        <v>4</v>
      </c>
    </row>
    <row r="213" spans="1:7" ht="12.75">
      <c r="A213" s="2" t="s">
        <v>4</v>
      </c>
      <c r="B213" s="2" t="s">
        <v>15</v>
      </c>
      <c r="C213" s="2" t="s">
        <v>23</v>
      </c>
      <c r="D213" s="2" t="s">
        <v>230</v>
      </c>
      <c r="E213" s="2" t="s">
        <v>783</v>
      </c>
      <c r="F213" s="3">
        <v>2</v>
      </c>
      <c r="G213" s="3">
        <v>2</v>
      </c>
    </row>
    <row r="214" spans="1:7" ht="12.75">
      <c r="A214" s="2" t="s">
        <v>4</v>
      </c>
      <c r="B214" s="2" t="s">
        <v>15</v>
      </c>
      <c r="C214" s="2" t="s">
        <v>23</v>
      </c>
      <c r="D214" s="2" t="s">
        <v>231</v>
      </c>
      <c r="E214" s="2" t="s">
        <v>783</v>
      </c>
      <c r="F214" s="3">
        <v>11</v>
      </c>
      <c r="G214" s="3">
        <v>2</v>
      </c>
    </row>
    <row r="215" spans="1:7" ht="12.75">
      <c r="A215" s="2" t="s">
        <v>4</v>
      </c>
      <c r="B215" s="2" t="s">
        <v>15</v>
      </c>
      <c r="C215" s="2" t="s">
        <v>24</v>
      </c>
      <c r="D215" s="2" t="s">
        <v>232</v>
      </c>
      <c r="E215" s="2" t="s">
        <v>724</v>
      </c>
      <c r="F215" s="3">
        <v>19</v>
      </c>
      <c r="G215" s="3">
        <v>0</v>
      </c>
    </row>
    <row r="216" spans="1:7" ht="12.75">
      <c r="A216" s="2" t="s">
        <v>4</v>
      </c>
      <c r="B216" s="2" t="s">
        <v>15</v>
      </c>
      <c r="C216" s="2" t="s">
        <v>23</v>
      </c>
      <c r="D216" s="2" t="s">
        <v>233</v>
      </c>
      <c r="E216" s="2" t="s">
        <v>784</v>
      </c>
      <c r="F216" s="3">
        <v>24</v>
      </c>
      <c r="G216" s="3">
        <v>6</v>
      </c>
    </row>
    <row r="217" spans="1:7" ht="12.75">
      <c r="A217" s="2" t="s">
        <v>4</v>
      </c>
      <c r="B217" s="2" t="s">
        <v>15</v>
      </c>
      <c r="C217" s="2" t="s">
        <v>24</v>
      </c>
      <c r="D217" s="2" t="s">
        <v>234</v>
      </c>
      <c r="E217" s="2" t="s">
        <v>784</v>
      </c>
      <c r="F217" s="3">
        <v>5</v>
      </c>
      <c r="G217" s="3">
        <v>6</v>
      </c>
    </row>
    <row r="218" spans="1:7" ht="12.75">
      <c r="A218" s="2" t="s">
        <v>4</v>
      </c>
      <c r="B218" s="2" t="s">
        <v>15</v>
      </c>
      <c r="C218" s="2" t="s">
        <v>23</v>
      </c>
      <c r="D218" s="2" t="s">
        <v>235</v>
      </c>
      <c r="E218" s="2" t="s">
        <v>785</v>
      </c>
      <c r="F218" s="3">
        <v>16</v>
      </c>
      <c r="G218" s="3">
        <v>4</v>
      </c>
    </row>
    <row r="219" spans="1:7" ht="12.75">
      <c r="A219" s="2" t="s">
        <v>4</v>
      </c>
      <c r="B219" s="2" t="s">
        <v>15</v>
      </c>
      <c r="C219" s="2" t="s">
        <v>24</v>
      </c>
      <c r="D219" s="2" t="s">
        <v>236</v>
      </c>
      <c r="E219" s="2" t="s">
        <v>786</v>
      </c>
      <c r="F219" s="3">
        <v>13</v>
      </c>
      <c r="G219" s="3">
        <v>3</v>
      </c>
    </row>
    <row r="220" spans="1:7" ht="12.75">
      <c r="A220" s="2" t="s">
        <v>4</v>
      </c>
      <c r="B220" s="2" t="s">
        <v>15</v>
      </c>
      <c r="C220" s="2" t="s">
        <v>23</v>
      </c>
      <c r="D220" s="2" t="s">
        <v>237</v>
      </c>
      <c r="E220" s="2" t="s">
        <v>787</v>
      </c>
      <c r="F220" s="3">
        <v>295</v>
      </c>
      <c r="G220" s="3">
        <v>6</v>
      </c>
    </row>
    <row r="221" spans="1:7" ht="12.75">
      <c r="A221" s="2" t="s">
        <v>4</v>
      </c>
      <c r="B221" s="2" t="s">
        <v>15</v>
      </c>
      <c r="C221" s="2" t="s">
        <v>24</v>
      </c>
      <c r="D221" s="2" t="s">
        <v>238</v>
      </c>
      <c r="E221" s="2" t="s">
        <v>787</v>
      </c>
      <c r="F221" s="3">
        <v>78</v>
      </c>
      <c r="G221" s="3">
        <v>6</v>
      </c>
    </row>
    <row r="222" spans="1:7" ht="12.75">
      <c r="A222" s="2" t="s">
        <v>4</v>
      </c>
      <c r="B222" s="2" t="s">
        <v>15</v>
      </c>
      <c r="C222" s="2" t="s">
        <v>24</v>
      </c>
      <c r="D222" s="2" t="s">
        <v>239</v>
      </c>
      <c r="E222" s="2" t="s">
        <v>788</v>
      </c>
      <c r="F222" s="3">
        <v>10</v>
      </c>
      <c r="G222" s="3">
        <v>6</v>
      </c>
    </row>
    <row r="223" spans="1:7" ht="12.75">
      <c r="A223" s="2" t="s">
        <v>4</v>
      </c>
      <c r="B223" s="2" t="s">
        <v>15</v>
      </c>
      <c r="C223" s="2" t="s">
        <v>23</v>
      </c>
      <c r="D223" s="2" t="s">
        <v>240</v>
      </c>
      <c r="E223" s="2" t="s">
        <v>789</v>
      </c>
      <c r="F223" s="3">
        <v>2</v>
      </c>
      <c r="G223" s="3">
        <v>3</v>
      </c>
    </row>
    <row r="224" spans="1:7" ht="12.75">
      <c r="A224" s="2" t="s">
        <v>4</v>
      </c>
      <c r="B224" s="2" t="s">
        <v>15</v>
      </c>
      <c r="C224" s="2" t="s">
        <v>23</v>
      </c>
      <c r="D224" s="2" t="s">
        <v>241</v>
      </c>
      <c r="E224" s="2" t="s">
        <v>789</v>
      </c>
      <c r="F224" s="3">
        <v>22</v>
      </c>
      <c r="G224" s="3">
        <v>4</v>
      </c>
    </row>
    <row r="225" spans="1:7" ht="12.75">
      <c r="A225" s="2" t="s">
        <v>4</v>
      </c>
      <c r="B225" s="2" t="s">
        <v>15</v>
      </c>
      <c r="C225" s="2" t="s">
        <v>23</v>
      </c>
      <c r="D225" s="2" t="s">
        <v>242</v>
      </c>
      <c r="E225" s="2" t="s">
        <v>735</v>
      </c>
      <c r="F225" s="3">
        <v>10</v>
      </c>
      <c r="G225" s="3">
        <v>5</v>
      </c>
    </row>
    <row r="226" spans="1:7" ht="12.75">
      <c r="A226" s="2" t="s">
        <v>4</v>
      </c>
      <c r="B226" s="2" t="s">
        <v>15</v>
      </c>
      <c r="C226" s="2" t="s">
        <v>24</v>
      </c>
      <c r="D226" s="2" t="s">
        <v>243</v>
      </c>
      <c r="E226" s="2" t="s">
        <v>790</v>
      </c>
      <c r="F226" s="3">
        <v>36</v>
      </c>
      <c r="G226" s="3">
        <v>3</v>
      </c>
    </row>
    <row r="227" spans="1:7" ht="12.75">
      <c r="A227" s="2" t="s">
        <v>4</v>
      </c>
      <c r="B227" s="2" t="s">
        <v>15</v>
      </c>
      <c r="C227" s="2" t="s">
        <v>24</v>
      </c>
      <c r="D227" s="2" t="s">
        <v>244</v>
      </c>
      <c r="E227" s="2" t="s">
        <v>790</v>
      </c>
      <c r="F227" s="3">
        <v>4</v>
      </c>
      <c r="G227" s="3">
        <v>3</v>
      </c>
    </row>
    <row r="228" spans="1:7" ht="12.75">
      <c r="A228" s="2" t="s">
        <v>4</v>
      </c>
      <c r="B228" s="2" t="s">
        <v>15</v>
      </c>
      <c r="C228" s="2" t="s">
        <v>23</v>
      </c>
      <c r="D228" s="2" t="s">
        <v>245</v>
      </c>
      <c r="E228" s="2" t="s">
        <v>791</v>
      </c>
      <c r="F228" s="3">
        <v>7</v>
      </c>
      <c r="G228" s="3">
        <v>2</v>
      </c>
    </row>
    <row r="229" spans="1:7" ht="12.75">
      <c r="A229" s="2" t="s">
        <v>4</v>
      </c>
      <c r="B229" s="2" t="s">
        <v>15</v>
      </c>
      <c r="C229" s="2" t="s">
        <v>23</v>
      </c>
      <c r="D229" s="2" t="s">
        <v>246</v>
      </c>
      <c r="E229" s="2" t="s">
        <v>792</v>
      </c>
      <c r="F229" s="3">
        <v>13</v>
      </c>
      <c r="G229" s="3">
        <v>2</v>
      </c>
    </row>
    <row r="230" spans="1:7" ht="12.75">
      <c r="A230" s="2" t="s">
        <v>4</v>
      </c>
      <c r="B230" s="2" t="s">
        <v>15</v>
      </c>
      <c r="C230" s="2" t="s">
        <v>24</v>
      </c>
      <c r="D230" s="2" t="s">
        <v>247</v>
      </c>
      <c r="E230" s="2" t="s">
        <v>793</v>
      </c>
      <c r="F230" s="3">
        <v>5</v>
      </c>
      <c r="G230" s="3">
        <v>4</v>
      </c>
    </row>
    <row r="231" spans="1:7" ht="12.75">
      <c r="A231" s="2" t="s">
        <v>4</v>
      </c>
      <c r="B231" s="2" t="s">
        <v>15</v>
      </c>
      <c r="C231" s="2" t="s">
        <v>24</v>
      </c>
      <c r="D231" s="2" t="s">
        <v>248</v>
      </c>
      <c r="E231" s="2" t="s">
        <v>794</v>
      </c>
      <c r="F231" s="3">
        <v>454</v>
      </c>
      <c r="G231" s="3">
        <v>5</v>
      </c>
    </row>
    <row r="232" spans="1:7" ht="12.75">
      <c r="A232" s="2" t="s">
        <v>4</v>
      </c>
      <c r="B232" s="2" t="s">
        <v>15</v>
      </c>
      <c r="C232" s="2" t="s">
        <v>23</v>
      </c>
      <c r="D232" s="2" t="s">
        <v>249</v>
      </c>
      <c r="E232" s="2" t="s">
        <v>794</v>
      </c>
      <c r="F232" s="3">
        <v>20</v>
      </c>
      <c r="G232" s="3">
        <v>5</v>
      </c>
    </row>
    <row r="233" spans="1:7" ht="12.75">
      <c r="A233" s="2" t="s">
        <v>4</v>
      </c>
      <c r="B233" s="2" t="s">
        <v>15</v>
      </c>
      <c r="C233" s="2" t="s">
        <v>23</v>
      </c>
      <c r="D233" s="2" t="s">
        <v>250</v>
      </c>
      <c r="E233" s="2" t="s">
        <v>795</v>
      </c>
      <c r="F233" s="3">
        <v>303</v>
      </c>
      <c r="G233" s="3">
        <v>6</v>
      </c>
    </row>
    <row r="234" spans="1:7" ht="12.75">
      <c r="A234" s="2" t="s">
        <v>4</v>
      </c>
      <c r="B234" s="2" t="s">
        <v>15</v>
      </c>
      <c r="C234" s="2" t="s">
        <v>23</v>
      </c>
      <c r="D234" s="2" t="s">
        <v>251</v>
      </c>
      <c r="E234" s="2" t="s">
        <v>795</v>
      </c>
      <c r="F234" s="3">
        <v>44</v>
      </c>
      <c r="G234" s="3">
        <v>6</v>
      </c>
    </row>
    <row r="235" spans="1:7" ht="12.75">
      <c r="A235" s="2" t="s">
        <v>4</v>
      </c>
      <c r="B235" s="2" t="s">
        <v>15</v>
      </c>
      <c r="C235" s="2" t="s">
        <v>24</v>
      </c>
      <c r="D235" s="2" t="s">
        <v>252</v>
      </c>
      <c r="E235" s="2" t="s">
        <v>796</v>
      </c>
      <c r="F235" s="3">
        <v>24</v>
      </c>
      <c r="G235" s="3">
        <v>5</v>
      </c>
    </row>
    <row r="236" spans="1:7" ht="12.75">
      <c r="A236" s="2" t="s">
        <v>4</v>
      </c>
      <c r="B236" s="2" t="s">
        <v>15</v>
      </c>
      <c r="C236" s="2" t="s">
        <v>23</v>
      </c>
      <c r="D236" s="2" t="s">
        <v>252</v>
      </c>
      <c r="E236" s="2" t="s">
        <v>796</v>
      </c>
      <c r="F236" s="3">
        <v>1</v>
      </c>
      <c r="G236" s="3">
        <v>5</v>
      </c>
    </row>
    <row r="237" spans="1:7" ht="12.75">
      <c r="A237" s="2" t="s">
        <v>4</v>
      </c>
      <c r="B237" s="2" t="s">
        <v>15</v>
      </c>
      <c r="C237" s="2" t="s">
        <v>23</v>
      </c>
      <c r="D237" s="2" t="s">
        <v>253</v>
      </c>
      <c r="E237" s="2" t="s">
        <v>797</v>
      </c>
      <c r="F237" s="3">
        <v>21</v>
      </c>
      <c r="G237" s="3">
        <v>6</v>
      </c>
    </row>
    <row r="238" spans="1:7" ht="12.75">
      <c r="A238" s="2" t="s">
        <v>4</v>
      </c>
      <c r="B238" s="2" t="s">
        <v>15</v>
      </c>
      <c r="C238" s="2" t="s">
        <v>24</v>
      </c>
      <c r="D238" s="2" t="s">
        <v>254</v>
      </c>
      <c r="E238" s="2" t="s">
        <v>798</v>
      </c>
      <c r="F238" s="3">
        <v>16</v>
      </c>
      <c r="G238" s="3">
        <v>4</v>
      </c>
    </row>
    <row r="239" spans="1:7" ht="12.75">
      <c r="A239" s="2" t="s">
        <v>4</v>
      </c>
      <c r="B239" s="2" t="s">
        <v>15</v>
      </c>
      <c r="C239" s="2" t="s">
        <v>23</v>
      </c>
      <c r="D239" s="2" t="s">
        <v>255</v>
      </c>
      <c r="E239" s="2" t="s">
        <v>799</v>
      </c>
      <c r="F239" s="3">
        <v>31</v>
      </c>
      <c r="G239" s="3">
        <v>5</v>
      </c>
    </row>
    <row r="240" spans="1:7" ht="12.75">
      <c r="A240" s="2" t="s">
        <v>4</v>
      </c>
      <c r="B240" s="2" t="s">
        <v>15</v>
      </c>
      <c r="C240" s="2" t="s">
        <v>24</v>
      </c>
      <c r="D240" s="2" t="s">
        <v>256</v>
      </c>
      <c r="E240" s="2" t="s">
        <v>750</v>
      </c>
      <c r="F240" s="3">
        <v>33</v>
      </c>
      <c r="G240" s="3">
        <v>3</v>
      </c>
    </row>
    <row r="241" spans="1:7" ht="12.75">
      <c r="A241" s="2" t="s">
        <v>4</v>
      </c>
      <c r="B241" s="2" t="s">
        <v>15</v>
      </c>
      <c r="C241" s="2" t="s">
        <v>24</v>
      </c>
      <c r="D241" s="2" t="s">
        <v>257</v>
      </c>
      <c r="E241" s="2" t="s">
        <v>800</v>
      </c>
      <c r="F241" s="3">
        <v>25</v>
      </c>
      <c r="G241" s="3">
        <v>5</v>
      </c>
    </row>
    <row r="242" spans="1:7" ht="12.75">
      <c r="A242" s="2" t="s">
        <v>4</v>
      </c>
      <c r="B242" s="2" t="s">
        <v>15</v>
      </c>
      <c r="C242" s="2" t="s">
        <v>24</v>
      </c>
      <c r="D242" s="2" t="s">
        <v>258</v>
      </c>
      <c r="E242" s="2" t="s">
        <v>800</v>
      </c>
      <c r="F242" s="3">
        <v>4</v>
      </c>
      <c r="G242" s="3">
        <v>5</v>
      </c>
    </row>
    <row r="243" spans="1:7" ht="12.75">
      <c r="A243" s="2" t="s">
        <v>4</v>
      </c>
      <c r="B243" s="2" t="s">
        <v>15</v>
      </c>
      <c r="C243" s="2" t="s">
        <v>24</v>
      </c>
      <c r="D243" s="2" t="s">
        <v>259</v>
      </c>
      <c r="E243" s="2" t="s">
        <v>801</v>
      </c>
      <c r="F243" s="3">
        <v>29</v>
      </c>
      <c r="G243" s="3">
        <v>4</v>
      </c>
    </row>
    <row r="244" spans="1:7" ht="12.75">
      <c r="A244" s="2" t="s">
        <v>4</v>
      </c>
      <c r="B244" s="2" t="s">
        <v>15</v>
      </c>
      <c r="C244" s="2" t="s">
        <v>24</v>
      </c>
      <c r="D244" s="2" t="s">
        <v>260</v>
      </c>
      <c r="E244" s="2" t="s">
        <v>801</v>
      </c>
      <c r="F244" s="3">
        <v>4</v>
      </c>
      <c r="G244" s="3">
        <v>4</v>
      </c>
    </row>
    <row r="245" spans="1:7" ht="12.75">
      <c r="A245" s="2" t="s">
        <v>5</v>
      </c>
      <c r="B245" s="2" t="s">
        <v>16</v>
      </c>
      <c r="C245" s="2" t="s">
        <v>23</v>
      </c>
      <c r="D245" s="2" t="s">
        <v>261</v>
      </c>
      <c r="E245" s="2" t="s">
        <v>802</v>
      </c>
      <c r="F245" s="3">
        <v>17</v>
      </c>
      <c r="G245" s="3">
        <v>7</v>
      </c>
    </row>
    <row r="246" spans="1:7" ht="12.75">
      <c r="A246" s="2" t="s">
        <v>5</v>
      </c>
      <c r="B246" s="2" t="s">
        <v>16</v>
      </c>
      <c r="C246" s="2" t="s">
        <v>23</v>
      </c>
      <c r="D246" s="2" t="s">
        <v>262</v>
      </c>
      <c r="E246" s="2" t="s">
        <v>803</v>
      </c>
      <c r="F246" s="3">
        <v>1</v>
      </c>
      <c r="G246" s="3">
        <v>4</v>
      </c>
    </row>
    <row r="247" spans="1:7" ht="12.75">
      <c r="A247" s="2" t="s">
        <v>5</v>
      </c>
      <c r="B247" s="2" t="s">
        <v>16</v>
      </c>
      <c r="C247" s="2" t="s">
        <v>24</v>
      </c>
      <c r="D247" s="2" t="s">
        <v>263</v>
      </c>
      <c r="E247" s="2" t="s">
        <v>692</v>
      </c>
      <c r="F247" s="3">
        <v>9</v>
      </c>
      <c r="G247" s="3">
        <v>10</v>
      </c>
    </row>
    <row r="248" spans="1:7" ht="12.75">
      <c r="A248" s="2" t="s">
        <v>5</v>
      </c>
      <c r="B248" s="2" t="s">
        <v>16</v>
      </c>
      <c r="C248" s="2" t="s">
        <v>24</v>
      </c>
      <c r="D248" s="2" t="s">
        <v>264</v>
      </c>
      <c r="E248" s="2" t="s">
        <v>692</v>
      </c>
      <c r="F248" s="3">
        <v>3</v>
      </c>
      <c r="G248" s="3">
        <v>10</v>
      </c>
    </row>
    <row r="249" spans="1:7" ht="12.75">
      <c r="A249" s="2" t="s">
        <v>5</v>
      </c>
      <c r="B249" s="2" t="s">
        <v>16</v>
      </c>
      <c r="C249" s="2" t="s">
        <v>23</v>
      </c>
      <c r="D249" s="2" t="s">
        <v>265</v>
      </c>
      <c r="E249" s="2" t="s">
        <v>804</v>
      </c>
      <c r="F249" s="3">
        <v>4</v>
      </c>
      <c r="G249" s="3">
        <v>6</v>
      </c>
    </row>
    <row r="250" spans="1:7" ht="12.75">
      <c r="A250" s="2" t="s">
        <v>5</v>
      </c>
      <c r="B250" s="2" t="s">
        <v>16</v>
      </c>
      <c r="C250" s="2" t="s">
        <v>24</v>
      </c>
      <c r="D250" s="2" t="s">
        <v>266</v>
      </c>
      <c r="E250" s="2" t="s">
        <v>805</v>
      </c>
      <c r="F250" s="3">
        <v>3</v>
      </c>
      <c r="G250" s="3">
        <v>4</v>
      </c>
    </row>
    <row r="251" spans="1:7" ht="12.75">
      <c r="A251" s="2" t="s">
        <v>5</v>
      </c>
      <c r="B251" s="2" t="s">
        <v>16</v>
      </c>
      <c r="C251" s="2" t="s">
        <v>24</v>
      </c>
      <c r="D251" s="2" t="s">
        <v>267</v>
      </c>
      <c r="E251" s="2" t="s">
        <v>805</v>
      </c>
      <c r="F251" s="3">
        <v>4</v>
      </c>
      <c r="G251" s="3">
        <v>4</v>
      </c>
    </row>
    <row r="252" spans="1:7" ht="12.75">
      <c r="A252" s="2" t="s">
        <v>5</v>
      </c>
      <c r="B252" s="2" t="s">
        <v>16</v>
      </c>
      <c r="C252" s="2" t="s">
        <v>23</v>
      </c>
      <c r="D252" s="2" t="s">
        <v>268</v>
      </c>
      <c r="E252" s="2" t="s">
        <v>806</v>
      </c>
      <c r="F252" s="3">
        <v>7</v>
      </c>
      <c r="G252" s="3">
        <v>5</v>
      </c>
    </row>
    <row r="253" spans="1:7" ht="12.75">
      <c r="A253" s="2" t="s">
        <v>5</v>
      </c>
      <c r="B253" s="2" t="s">
        <v>16</v>
      </c>
      <c r="C253" s="2" t="s">
        <v>23</v>
      </c>
      <c r="D253" s="2" t="s">
        <v>269</v>
      </c>
      <c r="E253" s="2" t="s">
        <v>807</v>
      </c>
      <c r="F253" s="3">
        <v>22</v>
      </c>
      <c r="G253" s="3">
        <v>4</v>
      </c>
    </row>
    <row r="254" spans="1:7" ht="12.75">
      <c r="A254" s="2" t="s">
        <v>5</v>
      </c>
      <c r="B254" s="2" t="s">
        <v>16</v>
      </c>
      <c r="C254" s="2" t="s">
        <v>24</v>
      </c>
      <c r="D254" s="2" t="s">
        <v>270</v>
      </c>
      <c r="E254" s="2" t="s">
        <v>808</v>
      </c>
      <c r="F254" s="3">
        <v>9</v>
      </c>
      <c r="G254" s="3">
        <v>4</v>
      </c>
    </row>
    <row r="255" spans="1:7" ht="12.75">
      <c r="A255" s="2" t="s">
        <v>5</v>
      </c>
      <c r="B255" s="2" t="s">
        <v>16</v>
      </c>
      <c r="C255" s="2" t="s">
        <v>24</v>
      </c>
      <c r="D255" s="2" t="s">
        <v>271</v>
      </c>
      <c r="E255" s="2" t="s">
        <v>808</v>
      </c>
      <c r="F255" s="3">
        <v>3</v>
      </c>
      <c r="G255" s="3">
        <v>4</v>
      </c>
    </row>
    <row r="256" spans="1:7" ht="12.75">
      <c r="A256" s="2" t="s">
        <v>5</v>
      </c>
      <c r="B256" s="2" t="s">
        <v>16</v>
      </c>
      <c r="C256" s="2" t="s">
        <v>23</v>
      </c>
      <c r="D256" s="2" t="s">
        <v>272</v>
      </c>
      <c r="E256" s="2" t="s">
        <v>809</v>
      </c>
      <c r="F256" s="3">
        <v>4</v>
      </c>
      <c r="G256" s="3">
        <v>7</v>
      </c>
    </row>
    <row r="257" spans="1:7" ht="12.75">
      <c r="A257" s="2" t="s">
        <v>5</v>
      </c>
      <c r="B257" s="2" t="s">
        <v>16</v>
      </c>
      <c r="C257" s="2" t="s">
        <v>23</v>
      </c>
      <c r="D257" s="2" t="s">
        <v>273</v>
      </c>
      <c r="E257" s="2" t="s">
        <v>696</v>
      </c>
      <c r="F257" s="3">
        <v>1</v>
      </c>
      <c r="G257" s="3">
        <v>18</v>
      </c>
    </row>
    <row r="258" spans="1:7" ht="12.75">
      <c r="A258" s="2" t="s">
        <v>5</v>
      </c>
      <c r="B258" s="2" t="s">
        <v>16</v>
      </c>
      <c r="C258" s="2" t="s">
        <v>24</v>
      </c>
      <c r="D258" s="2" t="s">
        <v>273</v>
      </c>
      <c r="E258" s="2" t="s">
        <v>696</v>
      </c>
      <c r="F258" s="3">
        <v>3</v>
      </c>
      <c r="G258" s="3">
        <v>18</v>
      </c>
    </row>
    <row r="259" spans="1:7" ht="12.75">
      <c r="A259" s="2" t="s">
        <v>5</v>
      </c>
      <c r="B259" s="2" t="s">
        <v>16</v>
      </c>
      <c r="C259" s="2" t="s">
        <v>24</v>
      </c>
      <c r="D259" s="2" t="s">
        <v>274</v>
      </c>
      <c r="E259" s="2" t="s">
        <v>696</v>
      </c>
      <c r="F259" s="3">
        <v>5</v>
      </c>
      <c r="G259" s="3">
        <v>18</v>
      </c>
    </row>
    <row r="260" spans="1:7" ht="12.75">
      <c r="A260" s="2" t="s">
        <v>5</v>
      </c>
      <c r="B260" s="2" t="s">
        <v>16</v>
      </c>
      <c r="C260" s="2" t="s">
        <v>23</v>
      </c>
      <c r="D260" s="2" t="s">
        <v>275</v>
      </c>
      <c r="E260" s="2" t="s">
        <v>696</v>
      </c>
      <c r="F260" s="3">
        <v>1</v>
      </c>
      <c r="G260" s="3">
        <v>18</v>
      </c>
    </row>
    <row r="261" spans="1:7" ht="12.75">
      <c r="A261" s="2" t="s">
        <v>5</v>
      </c>
      <c r="B261" s="2" t="s">
        <v>16</v>
      </c>
      <c r="C261" s="2" t="s">
        <v>24</v>
      </c>
      <c r="D261" s="2" t="s">
        <v>275</v>
      </c>
      <c r="E261" s="2" t="s">
        <v>696</v>
      </c>
      <c r="F261" s="3">
        <v>11</v>
      </c>
      <c r="G261" s="3">
        <v>18</v>
      </c>
    </row>
    <row r="262" spans="1:7" ht="12.75">
      <c r="A262" s="2" t="s">
        <v>5</v>
      </c>
      <c r="B262" s="2" t="s">
        <v>16</v>
      </c>
      <c r="C262" s="2" t="s">
        <v>24</v>
      </c>
      <c r="D262" s="2" t="s">
        <v>276</v>
      </c>
      <c r="E262" s="2" t="s">
        <v>810</v>
      </c>
      <c r="F262" s="3">
        <v>9</v>
      </c>
      <c r="G262" s="3">
        <v>6</v>
      </c>
    </row>
    <row r="263" spans="1:7" ht="12.75">
      <c r="A263" s="2" t="s">
        <v>5</v>
      </c>
      <c r="B263" s="2" t="s">
        <v>16</v>
      </c>
      <c r="C263" s="2" t="s">
        <v>23</v>
      </c>
      <c r="D263" s="2" t="s">
        <v>277</v>
      </c>
      <c r="E263" s="2" t="s">
        <v>810</v>
      </c>
      <c r="F263" s="3">
        <v>1</v>
      </c>
      <c r="G263" s="3">
        <v>6</v>
      </c>
    </row>
    <row r="264" spans="1:7" ht="12.75">
      <c r="A264" s="2" t="s">
        <v>5</v>
      </c>
      <c r="B264" s="2" t="s">
        <v>16</v>
      </c>
      <c r="C264" s="2" t="s">
        <v>24</v>
      </c>
      <c r="D264" s="2" t="s">
        <v>278</v>
      </c>
      <c r="E264" s="2" t="s">
        <v>811</v>
      </c>
      <c r="F264" s="3">
        <v>7</v>
      </c>
      <c r="G264" s="3">
        <v>5</v>
      </c>
    </row>
    <row r="265" spans="1:7" ht="12.75">
      <c r="A265" s="2" t="s">
        <v>5</v>
      </c>
      <c r="B265" s="2" t="s">
        <v>16</v>
      </c>
      <c r="C265" s="2" t="s">
        <v>23</v>
      </c>
      <c r="D265" s="2" t="s">
        <v>279</v>
      </c>
      <c r="E265" s="2" t="s">
        <v>811</v>
      </c>
      <c r="F265" s="3">
        <v>3</v>
      </c>
      <c r="G265" s="3">
        <v>4</v>
      </c>
    </row>
    <row r="266" spans="1:7" ht="12.75">
      <c r="A266" s="2" t="s">
        <v>5</v>
      </c>
      <c r="B266" s="2" t="s">
        <v>16</v>
      </c>
      <c r="C266" s="2" t="s">
        <v>23</v>
      </c>
      <c r="D266" s="2" t="s">
        <v>280</v>
      </c>
      <c r="E266" s="2" t="s">
        <v>812</v>
      </c>
      <c r="F266" s="3">
        <v>17</v>
      </c>
      <c r="G266" s="3">
        <v>2</v>
      </c>
    </row>
    <row r="267" spans="1:7" ht="12.75">
      <c r="A267" s="2" t="s">
        <v>5</v>
      </c>
      <c r="B267" s="2" t="s">
        <v>16</v>
      </c>
      <c r="C267" s="2" t="s">
        <v>24</v>
      </c>
      <c r="D267" s="2" t="s">
        <v>281</v>
      </c>
      <c r="E267" s="2" t="s">
        <v>705</v>
      </c>
      <c r="F267" s="3">
        <v>6</v>
      </c>
      <c r="G267" s="3">
        <v>0</v>
      </c>
    </row>
    <row r="268" spans="1:7" ht="12.75">
      <c r="A268" s="2" t="s">
        <v>5</v>
      </c>
      <c r="B268" s="2" t="s">
        <v>16</v>
      </c>
      <c r="C268" s="2" t="s">
        <v>24</v>
      </c>
      <c r="D268" s="2" t="s">
        <v>282</v>
      </c>
      <c r="E268" s="2" t="s">
        <v>705</v>
      </c>
      <c r="F268" s="3">
        <v>7</v>
      </c>
      <c r="G268" s="3">
        <v>0</v>
      </c>
    </row>
    <row r="269" spans="1:7" ht="12.75">
      <c r="A269" s="2" t="s">
        <v>5</v>
      </c>
      <c r="B269" s="2" t="s">
        <v>16</v>
      </c>
      <c r="C269" s="2" t="s">
        <v>23</v>
      </c>
      <c r="D269" s="2" t="s">
        <v>283</v>
      </c>
      <c r="E269" s="2" t="s">
        <v>813</v>
      </c>
      <c r="F269" s="3">
        <v>7</v>
      </c>
      <c r="G269" s="3">
        <v>6</v>
      </c>
    </row>
    <row r="270" spans="1:7" ht="12.75">
      <c r="A270" s="2" t="s">
        <v>5</v>
      </c>
      <c r="B270" s="2" t="s">
        <v>16</v>
      </c>
      <c r="C270" s="2" t="s">
        <v>24</v>
      </c>
      <c r="D270" s="2" t="s">
        <v>284</v>
      </c>
      <c r="E270" s="2" t="s">
        <v>814</v>
      </c>
      <c r="F270" s="3">
        <v>7</v>
      </c>
      <c r="G270" s="3">
        <v>5</v>
      </c>
    </row>
    <row r="271" spans="1:7" ht="12.75">
      <c r="A271" s="2" t="s">
        <v>5</v>
      </c>
      <c r="B271" s="2" t="s">
        <v>16</v>
      </c>
      <c r="C271" s="2" t="s">
        <v>24</v>
      </c>
      <c r="D271" s="2" t="s">
        <v>285</v>
      </c>
      <c r="E271" s="2" t="s">
        <v>815</v>
      </c>
      <c r="F271" s="3">
        <v>8</v>
      </c>
      <c r="G271" s="3">
        <v>7</v>
      </c>
    </row>
    <row r="272" spans="1:7" ht="12.75">
      <c r="A272" s="2" t="s">
        <v>5</v>
      </c>
      <c r="B272" s="2" t="s">
        <v>16</v>
      </c>
      <c r="C272" s="2" t="s">
        <v>24</v>
      </c>
      <c r="D272" s="2" t="s">
        <v>286</v>
      </c>
      <c r="E272" s="2" t="s">
        <v>815</v>
      </c>
      <c r="F272" s="3">
        <v>2</v>
      </c>
      <c r="G272" s="3">
        <v>7</v>
      </c>
    </row>
    <row r="273" spans="1:7" ht="12.75">
      <c r="A273" s="2" t="s">
        <v>5</v>
      </c>
      <c r="B273" s="2" t="s">
        <v>16</v>
      </c>
      <c r="C273" s="2" t="s">
        <v>23</v>
      </c>
      <c r="D273" s="2" t="s">
        <v>287</v>
      </c>
      <c r="E273" s="2" t="s">
        <v>816</v>
      </c>
      <c r="F273" s="3">
        <v>14</v>
      </c>
      <c r="G273" s="3">
        <v>6</v>
      </c>
    </row>
    <row r="274" spans="1:7" ht="12.75">
      <c r="A274" s="2" t="s">
        <v>5</v>
      </c>
      <c r="B274" s="2" t="s">
        <v>16</v>
      </c>
      <c r="C274" s="2" t="s">
        <v>23</v>
      </c>
      <c r="D274" s="2" t="s">
        <v>288</v>
      </c>
      <c r="E274" s="2" t="s">
        <v>817</v>
      </c>
      <c r="F274" s="3">
        <v>36</v>
      </c>
      <c r="G274" s="3">
        <v>6</v>
      </c>
    </row>
    <row r="275" spans="1:7" ht="12.75">
      <c r="A275" s="2" t="s">
        <v>5</v>
      </c>
      <c r="B275" s="2" t="s">
        <v>16</v>
      </c>
      <c r="C275" s="2" t="s">
        <v>24</v>
      </c>
      <c r="D275" s="2" t="s">
        <v>289</v>
      </c>
      <c r="E275" s="2" t="s">
        <v>818</v>
      </c>
      <c r="F275" s="3">
        <v>10</v>
      </c>
      <c r="G275" s="3">
        <v>6</v>
      </c>
    </row>
    <row r="276" spans="1:7" ht="12.75">
      <c r="A276" s="2" t="s">
        <v>5</v>
      </c>
      <c r="B276" s="2" t="s">
        <v>16</v>
      </c>
      <c r="C276" s="2" t="s">
        <v>23</v>
      </c>
      <c r="D276" s="2" t="s">
        <v>290</v>
      </c>
      <c r="E276" s="2" t="s">
        <v>819</v>
      </c>
      <c r="F276" s="3">
        <v>8</v>
      </c>
      <c r="G276" s="3">
        <v>6</v>
      </c>
    </row>
    <row r="277" spans="1:7" ht="12.75">
      <c r="A277" s="2" t="s">
        <v>5</v>
      </c>
      <c r="B277" s="2" t="s">
        <v>16</v>
      </c>
      <c r="C277" s="2" t="s">
        <v>24</v>
      </c>
      <c r="D277" s="2" t="s">
        <v>291</v>
      </c>
      <c r="E277" s="2" t="s">
        <v>820</v>
      </c>
      <c r="F277" s="3">
        <v>1</v>
      </c>
      <c r="G277" s="3">
        <v>7</v>
      </c>
    </row>
    <row r="278" spans="1:7" ht="12.75">
      <c r="A278" s="2" t="s">
        <v>5</v>
      </c>
      <c r="B278" s="2" t="s">
        <v>16</v>
      </c>
      <c r="C278" s="2" t="s">
        <v>24</v>
      </c>
      <c r="D278" s="2" t="s">
        <v>292</v>
      </c>
      <c r="E278" s="2" t="s">
        <v>820</v>
      </c>
      <c r="F278" s="3">
        <v>5</v>
      </c>
      <c r="G278" s="3">
        <v>7</v>
      </c>
    </row>
    <row r="279" spans="1:7" ht="12.75">
      <c r="A279" s="2" t="s">
        <v>5</v>
      </c>
      <c r="B279" s="2" t="s">
        <v>16</v>
      </c>
      <c r="C279" s="2" t="s">
        <v>23</v>
      </c>
      <c r="D279" s="2" t="s">
        <v>293</v>
      </c>
      <c r="E279" s="2" t="s">
        <v>821</v>
      </c>
      <c r="F279" s="3">
        <v>17</v>
      </c>
      <c r="G279" s="3">
        <v>6</v>
      </c>
    </row>
    <row r="280" spans="1:7" ht="12.75">
      <c r="A280" s="2" t="s">
        <v>5</v>
      </c>
      <c r="B280" s="2" t="s">
        <v>16</v>
      </c>
      <c r="C280" s="2" t="s">
        <v>24</v>
      </c>
      <c r="D280" s="2" t="s">
        <v>294</v>
      </c>
      <c r="E280" s="2" t="s">
        <v>822</v>
      </c>
      <c r="F280" s="3">
        <v>3</v>
      </c>
      <c r="G280" s="3">
        <v>4</v>
      </c>
    </row>
    <row r="281" spans="1:7" ht="12.75">
      <c r="A281" s="2" t="s">
        <v>5</v>
      </c>
      <c r="B281" s="2" t="s">
        <v>16</v>
      </c>
      <c r="C281" s="2" t="s">
        <v>24</v>
      </c>
      <c r="D281" s="2" t="s">
        <v>295</v>
      </c>
      <c r="E281" s="2" t="s">
        <v>822</v>
      </c>
      <c r="F281" s="3">
        <v>4</v>
      </c>
      <c r="G281" s="3">
        <v>4</v>
      </c>
    </row>
    <row r="282" spans="1:7" ht="12.75">
      <c r="A282" s="2" t="s">
        <v>5</v>
      </c>
      <c r="B282" s="2" t="s">
        <v>16</v>
      </c>
      <c r="C282" s="2" t="s">
        <v>24</v>
      </c>
      <c r="D282" s="2" t="s">
        <v>296</v>
      </c>
      <c r="E282" s="2" t="s">
        <v>823</v>
      </c>
      <c r="F282" s="3">
        <v>9</v>
      </c>
      <c r="G282" s="3">
        <v>4</v>
      </c>
    </row>
    <row r="283" spans="1:7" ht="12.75">
      <c r="A283" s="2" t="s">
        <v>5</v>
      </c>
      <c r="B283" s="2" t="s">
        <v>16</v>
      </c>
      <c r="C283" s="2" t="s">
        <v>24</v>
      </c>
      <c r="D283" s="2" t="s">
        <v>297</v>
      </c>
      <c r="E283" s="2" t="s">
        <v>823</v>
      </c>
      <c r="F283" s="3">
        <v>3</v>
      </c>
      <c r="G283" s="3">
        <v>4</v>
      </c>
    </row>
    <row r="284" spans="1:7" ht="12.75">
      <c r="A284" s="2" t="s">
        <v>5</v>
      </c>
      <c r="B284" s="2" t="s">
        <v>16</v>
      </c>
      <c r="C284" s="2" t="s">
        <v>24</v>
      </c>
      <c r="D284" s="2" t="s">
        <v>298</v>
      </c>
      <c r="E284" s="2" t="s">
        <v>824</v>
      </c>
      <c r="F284" s="3">
        <v>9</v>
      </c>
      <c r="G284" s="3">
        <v>2</v>
      </c>
    </row>
    <row r="285" spans="1:7" ht="12.75">
      <c r="A285" s="2" t="s">
        <v>5</v>
      </c>
      <c r="B285" s="2" t="s">
        <v>16</v>
      </c>
      <c r="C285" s="2" t="s">
        <v>24</v>
      </c>
      <c r="D285" s="2" t="s">
        <v>299</v>
      </c>
      <c r="E285" s="2" t="s">
        <v>824</v>
      </c>
      <c r="F285" s="3">
        <v>3</v>
      </c>
      <c r="G285" s="3">
        <v>2</v>
      </c>
    </row>
    <row r="286" spans="1:7" ht="12.75">
      <c r="A286" s="2" t="s">
        <v>5</v>
      </c>
      <c r="B286" s="2" t="s">
        <v>16</v>
      </c>
      <c r="C286" s="2" t="s">
        <v>23</v>
      </c>
      <c r="D286" s="2" t="s">
        <v>300</v>
      </c>
      <c r="E286" s="2" t="s">
        <v>825</v>
      </c>
      <c r="F286" s="3">
        <v>17</v>
      </c>
      <c r="G286" s="3">
        <v>6</v>
      </c>
    </row>
    <row r="287" spans="1:7" ht="12.75">
      <c r="A287" s="2" t="s">
        <v>5</v>
      </c>
      <c r="B287" s="2" t="s">
        <v>16</v>
      </c>
      <c r="C287" s="2" t="s">
        <v>24</v>
      </c>
      <c r="D287" s="2" t="s">
        <v>301</v>
      </c>
      <c r="E287" s="2" t="s">
        <v>826</v>
      </c>
      <c r="F287" s="3">
        <v>296</v>
      </c>
      <c r="G287" s="3">
        <v>5</v>
      </c>
    </row>
    <row r="288" spans="1:7" ht="12.75">
      <c r="A288" s="2" t="s">
        <v>5</v>
      </c>
      <c r="B288" s="2" t="s">
        <v>16</v>
      </c>
      <c r="C288" s="2" t="s">
        <v>23</v>
      </c>
      <c r="D288" s="2" t="s">
        <v>302</v>
      </c>
      <c r="E288" s="2" t="s">
        <v>826</v>
      </c>
      <c r="F288" s="3">
        <v>40</v>
      </c>
      <c r="G288" s="3">
        <v>5</v>
      </c>
    </row>
    <row r="289" spans="1:7" ht="12.75">
      <c r="A289" s="2" t="s">
        <v>5</v>
      </c>
      <c r="B289" s="2" t="s">
        <v>16</v>
      </c>
      <c r="C289" s="2" t="s">
        <v>23</v>
      </c>
      <c r="D289" s="2" t="s">
        <v>303</v>
      </c>
      <c r="E289" s="2" t="s">
        <v>827</v>
      </c>
      <c r="F289" s="3">
        <v>7</v>
      </c>
      <c r="G289" s="3">
        <v>6</v>
      </c>
    </row>
    <row r="290" spans="1:7" ht="12.75">
      <c r="A290" s="2" t="s">
        <v>5</v>
      </c>
      <c r="B290" s="2" t="s">
        <v>16</v>
      </c>
      <c r="C290" s="2" t="s">
        <v>23</v>
      </c>
      <c r="D290" s="2" t="s">
        <v>304</v>
      </c>
      <c r="E290" s="2" t="s">
        <v>828</v>
      </c>
      <c r="F290" s="3">
        <v>1</v>
      </c>
      <c r="G290" s="3">
        <v>5</v>
      </c>
    </row>
    <row r="291" spans="1:7" ht="12.75">
      <c r="A291" s="2" t="s">
        <v>5</v>
      </c>
      <c r="B291" s="2" t="s">
        <v>16</v>
      </c>
      <c r="C291" s="2" t="s">
        <v>23</v>
      </c>
      <c r="D291" s="2" t="s">
        <v>305</v>
      </c>
      <c r="E291" s="2" t="s">
        <v>829</v>
      </c>
      <c r="F291" s="3">
        <v>7</v>
      </c>
      <c r="G291" s="3">
        <v>4</v>
      </c>
    </row>
    <row r="292" spans="1:7" ht="12.75">
      <c r="A292" s="2" t="s">
        <v>5</v>
      </c>
      <c r="B292" s="2" t="s">
        <v>16</v>
      </c>
      <c r="C292" s="2" t="s">
        <v>24</v>
      </c>
      <c r="D292" s="2" t="s">
        <v>306</v>
      </c>
      <c r="E292" s="2" t="s">
        <v>829</v>
      </c>
      <c r="F292" s="3">
        <v>3</v>
      </c>
      <c r="G292" s="3">
        <v>4</v>
      </c>
    </row>
    <row r="293" spans="1:7" ht="12.75">
      <c r="A293" s="2" t="s">
        <v>5</v>
      </c>
      <c r="B293" s="2" t="s">
        <v>16</v>
      </c>
      <c r="C293" s="2" t="s">
        <v>24</v>
      </c>
      <c r="D293" s="2" t="s">
        <v>307</v>
      </c>
      <c r="E293" s="2" t="s">
        <v>724</v>
      </c>
      <c r="F293" s="3">
        <v>5</v>
      </c>
      <c r="G293" s="3">
        <v>0</v>
      </c>
    </row>
    <row r="294" spans="1:7" ht="12.75">
      <c r="A294" s="2" t="s">
        <v>5</v>
      </c>
      <c r="B294" s="2" t="s">
        <v>16</v>
      </c>
      <c r="C294" s="2" t="s">
        <v>24</v>
      </c>
      <c r="D294" s="2" t="s">
        <v>308</v>
      </c>
      <c r="E294" s="2" t="s">
        <v>724</v>
      </c>
      <c r="F294" s="3">
        <v>8</v>
      </c>
      <c r="G294" s="3">
        <v>0</v>
      </c>
    </row>
    <row r="295" spans="1:7" ht="12.75">
      <c r="A295" s="2" t="s">
        <v>5</v>
      </c>
      <c r="B295" s="2" t="s">
        <v>16</v>
      </c>
      <c r="C295" s="2" t="s">
        <v>23</v>
      </c>
      <c r="D295" s="2" t="s">
        <v>309</v>
      </c>
      <c r="E295" s="2" t="s">
        <v>830</v>
      </c>
      <c r="F295" s="3">
        <v>19</v>
      </c>
      <c r="G295" s="3">
        <v>7</v>
      </c>
    </row>
    <row r="296" spans="1:7" ht="12.75">
      <c r="A296" s="2" t="s">
        <v>5</v>
      </c>
      <c r="B296" s="2" t="s">
        <v>16</v>
      </c>
      <c r="C296" s="2" t="s">
        <v>24</v>
      </c>
      <c r="D296" s="2" t="s">
        <v>310</v>
      </c>
      <c r="E296" s="2" t="s">
        <v>831</v>
      </c>
      <c r="F296" s="3">
        <v>30</v>
      </c>
      <c r="G296" s="3">
        <v>5</v>
      </c>
    </row>
    <row r="297" spans="1:7" ht="12.75">
      <c r="A297" s="2" t="s">
        <v>5</v>
      </c>
      <c r="B297" s="2" t="s">
        <v>16</v>
      </c>
      <c r="C297" s="2" t="s">
        <v>24</v>
      </c>
      <c r="D297" s="2" t="s">
        <v>311</v>
      </c>
      <c r="E297" s="2" t="s">
        <v>831</v>
      </c>
      <c r="F297" s="3">
        <v>19</v>
      </c>
      <c r="G297" s="3">
        <v>5</v>
      </c>
    </row>
    <row r="298" spans="1:7" ht="12.75">
      <c r="A298" s="2" t="s">
        <v>5</v>
      </c>
      <c r="B298" s="2" t="s">
        <v>16</v>
      </c>
      <c r="C298" s="2" t="s">
        <v>23</v>
      </c>
      <c r="D298" s="2" t="s">
        <v>312</v>
      </c>
      <c r="E298" s="2" t="s">
        <v>832</v>
      </c>
      <c r="F298" s="3">
        <v>38</v>
      </c>
      <c r="G298" s="3">
        <v>5</v>
      </c>
    </row>
    <row r="299" spans="1:7" ht="12.75">
      <c r="A299" s="2" t="s">
        <v>5</v>
      </c>
      <c r="B299" s="2" t="s">
        <v>16</v>
      </c>
      <c r="C299" s="2" t="s">
        <v>23</v>
      </c>
      <c r="D299" s="2" t="s">
        <v>313</v>
      </c>
      <c r="E299" s="2" t="s">
        <v>832</v>
      </c>
      <c r="F299" s="3">
        <v>1</v>
      </c>
      <c r="G299" s="3">
        <v>5</v>
      </c>
    </row>
    <row r="300" spans="1:7" ht="12.75">
      <c r="A300" s="2" t="s">
        <v>5</v>
      </c>
      <c r="B300" s="2" t="s">
        <v>16</v>
      </c>
      <c r="C300" s="2" t="s">
        <v>23</v>
      </c>
      <c r="D300" s="2" t="s">
        <v>314</v>
      </c>
      <c r="E300" s="2" t="s">
        <v>833</v>
      </c>
      <c r="F300" s="3">
        <v>4</v>
      </c>
      <c r="G300" s="3">
        <v>5</v>
      </c>
    </row>
    <row r="301" spans="1:7" ht="12.75">
      <c r="A301" s="2" t="s">
        <v>5</v>
      </c>
      <c r="B301" s="2" t="s">
        <v>16</v>
      </c>
      <c r="C301" s="2" t="s">
        <v>24</v>
      </c>
      <c r="D301" s="2" t="s">
        <v>315</v>
      </c>
      <c r="E301" s="2" t="s">
        <v>834</v>
      </c>
      <c r="F301" s="3">
        <v>7</v>
      </c>
      <c r="G301" s="3">
        <v>4</v>
      </c>
    </row>
    <row r="302" spans="1:7" ht="12.75">
      <c r="A302" s="2" t="s">
        <v>5</v>
      </c>
      <c r="B302" s="2" t="s">
        <v>16</v>
      </c>
      <c r="C302" s="2" t="s">
        <v>24</v>
      </c>
      <c r="D302" s="2" t="s">
        <v>316</v>
      </c>
      <c r="E302" s="2" t="s">
        <v>835</v>
      </c>
      <c r="F302" s="3">
        <v>8</v>
      </c>
      <c r="G302" s="3">
        <v>4</v>
      </c>
    </row>
    <row r="303" spans="1:7" ht="12.75">
      <c r="A303" s="2" t="s">
        <v>5</v>
      </c>
      <c r="B303" s="2" t="s">
        <v>16</v>
      </c>
      <c r="C303" s="2" t="s">
        <v>24</v>
      </c>
      <c r="D303" s="2" t="s">
        <v>317</v>
      </c>
      <c r="E303" s="2" t="s">
        <v>836</v>
      </c>
      <c r="F303" s="3">
        <v>3</v>
      </c>
      <c r="G303" s="3">
        <v>4</v>
      </c>
    </row>
    <row r="304" spans="1:7" ht="12.75">
      <c r="A304" s="2" t="s">
        <v>5</v>
      </c>
      <c r="B304" s="2" t="s">
        <v>16</v>
      </c>
      <c r="C304" s="2" t="s">
        <v>24</v>
      </c>
      <c r="D304" s="2" t="s">
        <v>318</v>
      </c>
      <c r="E304" s="2" t="s">
        <v>836</v>
      </c>
      <c r="F304" s="3">
        <v>4</v>
      </c>
      <c r="G304" s="3">
        <v>4</v>
      </c>
    </row>
    <row r="305" spans="1:7" ht="12.75">
      <c r="A305" s="2" t="s">
        <v>5</v>
      </c>
      <c r="B305" s="2" t="s">
        <v>16</v>
      </c>
      <c r="C305" s="2" t="s">
        <v>23</v>
      </c>
      <c r="D305" s="2" t="s">
        <v>319</v>
      </c>
      <c r="E305" s="2" t="s">
        <v>789</v>
      </c>
      <c r="F305" s="3">
        <v>1</v>
      </c>
      <c r="G305" s="3">
        <v>3</v>
      </c>
    </row>
    <row r="306" spans="1:7" ht="12.75">
      <c r="A306" s="2" t="s">
        <v>5</v>
      </c>
      <c r="B306" s="2" t="s">
        <v>16</v>
      </c>
      <c r="C306" s="2" t="s">
        <v>23</v>
      </c>
      <c r="D306" s="2" t="s">
        <v>320</v>
      </c>
      <c r="E306" s="2" t="s">
        <v>734</v>
      </c>
      <c r="F306" s="3">
        <v>7</v>
      </c>
      <c r="G306" s="3">
        <v>4</v>
      </c>
    </row>
    <row r="307" spans="1:7" ht="12.75">
      <c r="A307" s="2" t="s">
        <v>5</v>
      </c>
      <c r="B307" s="2" t="s">
        <v>16</v>
      </c>
      <c r="C307" s="2" t="s">
        <v>24</v>
      </c>
      <c r="D307" s="2" t="s">
        <v>320</v>
      </c>
      <c r="E307" s="2" t="s">
        <v>734</v>
      </c>
      <c r="F307" s="3">
        <v>6</v>
      </c>
      <c r="G307" s="3">
        <v>4</v>
      </c>
    </row>
    <row r="308" spans="1:7" ht="12.75">
      <c r="A308" s="2" t="s">
        <v>5</v>
      </c>
      <c r="B308" s="2" t="s">
        <v>16</v>
      </c>
      <c r="C308" s="2" t="s">
        <v>24</v>
      </c>
      <c r="D308" s="2" t="s">
        <v>321</v>
      </c>
      <c r="E308" s="2" t="s">
        <v>734</v>
      </c>
      <c r="F308" s="3">
        <v>8</v>
      </c>
      <c r="G308" s="3">
        <v>5</v>
      </c>
    </row>
    <row r="309" spans="1:7" ht="12.75">
      <c r="A309" s="2" t="s">
        <v>5</v>
      </c>
      <c r="B309" s="2" t="s">
        <v>16</v>
      </c>
      <c r="C309" s="2" t="s">
        <v>23</v>
      </c>
      <c r="D309" s="2" t="s">
        <v>322</v>
      </c>
      <c r="E309" s="2" t="s">
        <v>735</v>
      </c>
      <c r="F309" s="3">
        <v>5</v>
      </c>
      <c r="G309" s="3">
        <v>4</v>
      </c>
    </row>
    <row r="310" spans="1:7" ht="12.75">
      <c r="A310" s="2" t="s">
        <v>5</v>
      </c>
      <c r="B310" s="2" t="s">
        <v>16</v>
      </c>
      <c r="C310" s="2" t="s">
        <v>23</v>
      </c>
      <c r="D310" s="2" t="s">
        <v>323</v>
      </c>
      <c r="E310" s="2" t="s">
        <v>735</v>
      </c>
      <c r="F310" s="3">
        <v>7</v>
      </c>
      <c r="G310" s="3">
        <v>5</v>
      </c>
    </row>
    <row r="311" spans="1:7" ht="12.75">
      <c r="A311" s="2" t="s">
        <v>5</v>
      </c>
      <c r="B311" s="2" t="s">
        <v>16</v>
      </c>
      <c r="C311" s="2" t="s">
        <v>23</v>
      </c>
      <c r="D311" s="2" t="s">
        <v>324</v>
      </c>
      <c r="E311" s="2" t="s">
        <v>837</v>
      </c>
      <c r="F311" s="3">
        <v>6</v>
      </c>
      <c r="G311" s="3">
        <v>4</v>
      </c>
    </row>
    <row r="312" spans="1:7" ht="12.75">
      <c r="A312" s="2" t="s">
        <v>5</v>
      </c>
      <c r="B312" s="2" t="s">
        <v>16</v>
      </c>
      <c r="C312" s="2" t="s">
        <v>24</v>
      </c>
      <c r="D312" s="2" t="s">
        <v>325</v>
      </c>
      <c r="E312" s="2" t="s">
        <v>837</v>
      </c>
      <c r="F312" s="3">
        <v>3</v>
      </c>
      <c r="G312" s="3">
        <v>4</v>
      </c>
    </row>
    <row r="313" spans="1:7" ht="12.75">
      <c r="A313" s="2" t="s">
        <v>5</v>
      </c>
      <c r="B313" s="2" t="s">
        <v>16</v>
      </c>
      <c r="C313" s="2" t="s">
        <v>23</v>
      </c>
      <c r="D313" s="2" t="s">
        <v>326</v>
      </c>
      <c r="E313" s="2" t="s">
        <v>838</v>
      </c>
      <c r="F313" s="3">
        <v>7</v>
      </c>
      <c r="G313" s="3">
        <v>6</v>
      </c>
    </row>
    <row r="314" spans="1:7" ht="12.75">
      <c r="A314" s="2" t="s">
        <v>5</v>
      </c>
      <c r="B314" s="2" t="s">
        <v>16</v>
      </c>
      <c r="C314" s="2" t="s">
        <v>23</v>
      </c>
      <c r="D314" s="2" t="s">
        <v>327</v>
      </c>
      <c r="E314" s="2" t="s">
        <v>839</v>
      </c>
      <c r="F314" s="3">
        <v>525</v>
      </c>
      <c r="G314" s="3">
        <v>4</v>
      </c>
    </row>
    <row r="315" spans="1:7" ht="12.75">
      <c r="A315" s="2" t="s">
        <v>5</v>
      </c>
      <c r="B315" s="2" t="s">
        <v>16</v>
      </c>
      <c r="C315" s="2" t="s">
        <v>24</v>
      </c>
      <c r="D315" s="2" t="s">
        <v>328</v>
      </c>
      <c r="E315" s="2" t="s">
        <v>840</v>
      </c>
      <c r="F315" s="3">
        <v>10</v>
      </c>
      <c r="G315" s="3">
        <v>6</v>
      </c>
    </row>
    <row r="316" spans="1:7" ht="12.75">
      <c r="A316" s="2" t="s">
        <v>5</v>
      </c>
      <c r="B316" s="2" t="s">
        <v>16</v>
      </c>
      <c r="C316" s="2" t="s">
        <v>24</v>
      </c>
      <c r="D316" s="2" t="s">
        <v>329</v>
      </c>
      <c r="E316" s="2" t="s">
        <v>841</v>
      </c>
      <c r="F316" s="3">
        <v>3</v>
      </c>
      <c r="G316" s="3">
        <v>7</v>
      </c>
    </row>
    <row r="317" spans="1:7" ht="12.75">
      <c r="A317" s="2" t="s">
        <v>5</v>
      </c>
      <c r="B317" s="2" t="s">
        <v>16</v>
      </c>
      <c r="C317" s="2" t="s">
        <v>24</v>
      </c>
      <c r="D317" s="2" t="s">
        <v>330</v>
      </c>
      <c r="E317" s="2" t="s">
        <v>841</v>
      </c>
      <c r="F317" s="3">
        <v>6</v>
      </c>
      <c r="G317" s="3">
        <v>7</v>
      </c>
    </row>
    <row r="318" spans="1:7" ht="12.75">
      <c r="A318" s="2" t="s">
        <v>5</v>
      </c>
      <c r="B318" s="2" t="s">
        <v>16</v>
      </c>
      <c r="C318" s="2" t="s">
        <v>24</v>
      </c>
      <c r="D318" s="2" t="s">
        <v>331</v>
      </c>
      <c r="E318" s="2" t="s">
        <v>842</v>
      </c>
      <c r="F318" s="3">
        <v>8</v>
      </c>
      <c r="G318" s="3">
        <v>5</v>
      </c>
    </row>
    <row r="319" spans="1:7" ht="12.75">
      <c r="A319" s="2" t="s">
        <v>5</v>
      </c>
      <c r="B319" s="2" t="s">
        <v>16</v>
      </c>
      <c r="C319" s="2" t="s">
        <v>23</v>
      </c>
      <c r="D319" s="2" t="s">
        <v>332</v>
      </c>
      <c r="E319" s="2" t="s">
        <v>843</v>
      </c>
      <c r="F319" s="3">
        <v>4</v>
      </c>
      <c r="G319" s="3">
        <v>6</v>
      </c>
    </row>
    <row r="320" spans="1:7" ht="12.75">
      <c r="A320" s="2" t="s">
        <v>5</v>
      </c>
      <c r="B320" s="2" t="s">
        <v>16</v>
      </c>
      <c r="C320" s="2" t="s">
        <v>24</v>
      </c>
      <c r="D320" s="2" t="s">
        <v>333</v>
      </c>
      <c r="E320" s="2" t="s">
        <v>750</v>
      </c>
      <c r="F320" s="3">
        <v>8</v>
      </c>
      <c r="G320" s="3">
        <v>3</v>
      </c>
    </row>
    <row r="321" spans="1:7" ht="12.75">
      <c r="A321" s="2" t="s">
        <v>6</v>
      </c>
      <c r="B321" s="2" t="s">
        <v>17</v>
      </c>
      <c r="C321" s="2" t="s">
        <v>24</v>
      </c>
      <c r="D321" s="2" t="s">
        <v>334</v>
      </c>
      <c r="E321" s="2" t="s">
        <v>692</v>
      </c>
      <c r="F321" s="3">
        <v>49</v>
      </c>
      <c r="G321" s="3">
        <v>10</v>
      </c>
    </row>
    <row r="322" spans="1:7" ht="12.75">
      <c r="A322" s="2" t="s">
        <v>6</v>
      </c>
      <c r="B322" s="2" t="s">
        <v>17</v>
      </c>
      <c r="C322" s="2" t="s">
        <v>24</v>
      </c>
      <c r="D322" s="2" t="s">
        <v>335</v>
      </c>
      <c r="E322" s="2" t="s">
        <v>692</v>
      </c>
      <c r="F322" s="3">
        <v>9</v>
      </c>
      <c r="G322" s="3">
        <v>10</v>
      </c>
    </row>
    <row r="323" spans="1:7" ht="12.75">
      <c r="A323" s="2" t="s">
        <v>6</v>
      </c>
      <c r="B323" s="2" t="s">
        <v>17</v>
      </c>
      <c r="C323" s="2" t="s">
        <v>24</v>
      </c>
      <c r="D323" s="2" t="s">
        <v>336</v>
      </c>
      <c r="E323" s="2" t="s">
        <v>844</v>
      </c>
      <c r="F323" s="3">
        <v>43</v>
      </c>
      <c r="G323" s="3">
        <v>3</v>
      </c>
    </row>
    <row r="324" spans="1:7" ht="12.75">
      <c r="A324" s="2" t="s">
        <v>6</v>
      </c>
      <c r="B324" s="2" t="s">
        <v>17</v>
      </c>
      <c r="C324" s="2" t="s">
        <v>23</v>
      </c>
      <c r="D324" s="2" t="s">
        <v>337</v>
      </c>
      <c r="E324" s="2" t="s">
        <v>844</v>
      </c>
      <c r="F324" s="3">
        <v>6</v>
      </c>
      <c r="G324" s="3">
        <v>3</v>
      </c>
    </row>
    <row r="325" spans="1:7" ht="12.75">
      <c r="A325" s="2" t="s">
        <v>6</v>
      </c>
      <c r="B325" s="2" t="s">
        <v>17</v>
      </c>
      <c r="C325" s="2" t="s">
        <v>23</v>
      </c>
      <c r="D325" s="2" t="s">
        <v>338</v>
      </c>
      <c r="E325" s="2" t="s">
        <v>845</v>
      </c>
      <c r="F325" s="3">
        <v>28</v>
      </c>
      <c r="G325" s="3">
        <v>3</v>
      </c>
    </row>
    <row r="326" spans="1:7" ht="12.75">
      <c r="A326" s="2" t="s">
        <v>6</v>
      </c>
      <c r="B326" s="2" t="s">
        <v>17</v>
      </c>
      <c r="C326" s="2" t="s">
        <v>24</v>
      </c>
      <c r="D326" s="2" t="s">
        <v>339</v>
      </c>
      <c r="E326" s="2" t="s">
        <v>845</v>
      </c>
      <c r="F326" s="3">
        <v>7</v>
      </c>
      <c r="G326" s="3">
        <v>3</v>
      </c>
    </row>
    <row r="327" spans="1:7" ht="12.75">
      <c r="A327" s="2" t="s">
        <v>6</v>
      </c>
      <c r="B327" s="2" t="s">
        <v>17</v>
      </c>
      <c r="C327" s="2" t="s">
        <v>24</v>
      </c>
      <c r="D327" s="2" t="s">
        <v>340</v>
      </c>
      <c r="E327" s="2" t="s">
        <v>846</v>
      </c>
      <c r="F327" s="3">
        <v>30</v>
      </c>
      <c r="G327" s="3">
        <v>5</v>
      </c>
    </row>
    <row r="328" spans="1:7" ht="12.75">
      <c r="A328" s="2" t="s">
        <v>6</v>
      </c>
      <c r="B328" s="2" t="s">
        <v>17</v>
      </c>
      <c r="C328" s="2" t="s">
        <v>24</v>
      </c>
      <c r="D328" s="2" t="s">
        <v>341</v>
      </c>
      <c r="E328" s="2" t="s">
        <v>846</v>
      </c>
      <c r="F328" s="3">
        <v>8</v>
      </c>
      <c r="G328" s="3">
        <v>5</v>
      </c>
    </row>
    <row r="329" spans="1:7" ht="12.75">
      <c r="A329" s="2" t="s">
        <v>6</v>
      </c>
      <c r="B329" s="2" t="s">
        <v>17</v>
      </c>
      <c r="C329" s="2" t="s">
        <v>23</v>
      </c>
      <c r="D329" s="2" t="s">
        <v>342</v>
      </c>
      <c r="E329" s="2" t="s">
        <v>847</v>
      </c>
      <c r="F329" s="3">
        <v>22</v>
      </c>
      <c r="G329" s="3">
        <v>6</v>
      </c>
    </row>
    <row r="330" spans="1:7" ht="12.75">
      <c r="A330" s="2" t="s">
        <v>6</v>
      </c>
      <c r="B330" s="2" t="s">
        <v>17</v>
      </c>
      <c r="C330" s="2" t="s">
        <v>23</v>
      </c>
      <c r="D330" s="2" t="s">
        <v>343</v>
      </c>
      <c r="E330" s="2" t="s">
        <v>696</v>
      </c>
      <c r="F330" s="3">
        <v>8</v>
      </c>
      <c r="G330" s="3">
        <v>18</v>
      </c>
    </row>
    <row r="331" spans="1:7" ht="12.75">
      <c r="A331" s="2" t="s">
        <v>6</v>
      </c>
      <c r="B331" s="2" t="s">
        <v>17</v>
      </c>
      <c r="C331" s="2" t="s">
        <v>24</v>
      </c>
      <c r="D331" s="2" t="s">
        <v>343</v>
      </c>
      <c r="E331" s="2" t="s">
        <v>696</v>
      </c>
      <c r="F331" s="3">
        <v>50</v>
      </c>
      <c r="G331" s="3">
        <v>18</v>
      </c>
    </row>
    <row r="332" spans="1:7" ht="12.75">
      <c r="A332" s="2" t="s">
        <v>6</v>
      </c>
      <c r="B332" s="2" t="s">
        <v>17</v>
      </c>
      <c r="C332" s="2" t="s">
        <v>24</v>
      </c>
      <c r="D332" s="2" t="s">
        <v>344</v>
      </c>
      <c r="E332" s="2" t="s">
        <v>696</v>
      </c>
      <c r="F332" s="3">
        <v>19</v>
      </c>
      <c r="G332" s="3">
        <v>18</v>
      </c>
    </row>
    <row r="333" spans="1:7" ht="12.75">
      <c r="A333" s="2" t="s">
        <v>6</v>
      </c>
      <c r="B333" s="2" t="s">
        <v>17</v>
      </c>
      <c r="C333" s="2" t="s">
        <v>23</v>
      </c>
      <c r="D333" s="2" t="s">
        <v>344</v>
      </c>
      <c r="E333" s="2" t="s">
        <v>696</v>
      </c>
      <c r="F333" s="3">
        <v>1</v>
      </c>
      <c r="G333" s="3">
        <v>18</v>
      </c>
    </row>
    <row r="334" spans="1:7" ht="12.75">
      <c r="A334" s="2" t="s">
        <v>6</v>
      </c>
      <c r="B334" s="2" t="s">
        <v>17</v>
      </c>
      <c r="C334" s="2" t="s">
        <v>23</v>
      </c>
      <c r="D334" s="2" t="s">
        <v>345</v>
      </c>
      <c r="E334" s="2" t="s">
        <v>848</v>
      </c>
      <c r="F334" s="3">
        <v>71</v>
      </c>
      <c r="G334" s="3">
        <v>5</v>
      </c>
    </row>
    <row r="335" spans="1:7" ht="12.75">
      <c r="A335" s="2" t="s">
        <v>6</v>
      </c>
      <c r="B335" s="2" t="s">
        <v>17</v>
      </c>
      <c r="C335" s="2" t="s">
        <v>24</v>
      </c>
      <c r="D335" s="2" t="s">
        <v>346</v>
      </c>
      <c r="E335" s="2" t="s">
        <v>848</v>
      </c>
      <c r="F335" s="3">
        <v>11</v>
      </c>
      <c r="G335" s="3">
        <v>5</v>
      </c>
    </row>
    <row r="336" spans="1:7" ht="12.75">
      <c r="A336" s="2" t="s">
        <v>6</v>
      </c>
      <c r="B336" s="2" t="s">
        <v>17</v>
      </c>
      <c r="C336" s="2" t="s">
        <v>23</v>
      </c>
      <c r="D336" s="2" t="s">
        <v>347</v>
      </c>
      <c r="E336" s="2" t="s">
        <v>848</v>
      </c>
      <c r="F336" s="3">
        <v>1</v>
      </c>
      <c r="G336" s="3">
        <v>5</v>
      </c>
    </row>
    <row r="337" spans="1:7" ht="12.75">
      <c r="A337" s="2" t="s">
        <v>6</v>
      </c>
      <c r="B337" s="2" t="s">
        <v>17</v>
      </c>
      <c r="C337" s="2" t="s">
        <v>24</v>
      </c>
      <c r="D337" s="2" t="s">
        <v>348</v>
      </c>
      <c r="E337" s="2" t="s">
        <v>849</v>
      </c>
      <c r="F337" s="3">
        <v>10</v>
      </c>
      <c r="G337" s="3">
        <v>7</v>
      </c>
    </row>
    <row r="338" spans="1:7" ht="12.75">
      <c r="A338" s="2" t="s">
        <v>6</v>
      </c>
      <c r="B338" s="2" t="s">
        <v>17</v>
      </c>
      <c r="C338" s="2" t="s">
        <v>24</v>
      </c>
      <c r="D338" s="2" t="s">
        <v>349</v>
      </c>
      <c r="E338" s="2" t="s">
        <v>705</v>
      </c>
      <c r="F338" s="3">
        <v>34</v>
      </c>
      <c r="G338" s="3">
        <v>0</v>
      </c>
    </row>
    <row r="339" spans="1:7" ht="12.75">
      <c r="A339" s="2" t="s">
        <v>6</v>
      </c>
      <c r="B339" s="2" t="s">
        <v>17</v>
      </c>
      <c r="C339" s="2" t="s">
        <v>24</v>
      </c>
      <c r="D339" s="2" t="s">
        <v>350</v>
      </c>
      <c r="E339" s="2" t="s">
        <v>705</v>
      </c>
      <c r="F339" s="3">
        <v>22</v>
      </c>
      <c r="G339" s="3">
        <v>0</v>
      </c>
    </row>
    <row r="340" spans="1:7" ht="12.75">
      <c r="A340" s="2" t="s">
        <v>6</v>
      </c>
      <c r="B340" s="2" t="s">
        <v>17</v>
      </c>
      <c r="C340" s="2" t="s">
        <v>23</v>
      </c>
      <c r="D340" s="2" t="s">
        <v>351</v>
      </c>
      <c r="E340" s="2" t="s">
        <v>850</v>
      </c>
      <c r="F340" s="3">
        <v>36</v>
      </c>
      <c r="G340" s="3">
        <v>6</v>
      </c>
    </row>
    <row r="341" spans="1:7" ht="12.75">
      <c r="A341" s="2" t="s">
        <v>6</v>
      </c>
      <c r="B341" s="2" t="s">
        <v>17</v>
      </c>
      <c r="C341" s="2" t="s">
        <v>23</v>
      </c>
      <c r="D341" s="2" t="s">
        <v>352</v>
      </c>
      <c r="E341" s="2" t="s">
        <v>850</v>
      </c>
      <c r="F341" s="3">
        <v>7</v>
      </c>
      <c r="G341" s="3">
        <v>6</v>
      </c>
    </row>
    <row r="342" spans="1:7" ht="12.75">
      <c r="A342" s="2" t="s">
        <v>6</v>
      </c>
      <c r="B342" s="2" t="s">
        <v>17</v>
      </c>
      <c r="C342" s="2" t="s">
        <v>23</v>
      </c>
      <c r="D342" s="2" t="s">
        <v>353</v>
      </c>
      <c r="E342" s="2" t="s">
        <v>851</v>
      </c>
      <c r="F342" s="3">
        <v>9</v>
      </c>
      <c r="G342" s="3">
        <v>2</v>
      </c>
    </row>
    <row r="343" spans="1:7" ht="12.75">
      <c r="A343" s="2" t="s">
        <v>6</v>
      </c>
      <c r="B343" s="2" t="s">
        <v>17</v>
      </c>
      <c r="C343" s="2" t="s">
        <v>23</v>
      </c>
      <c r="D343" s="2" t="s">
        <v>354</v>
      </c>
      <c r="E343" s="2" t="s">
        <v>852</v>
      </c>
      <c r="F343" s="3">
        <v>1</v>
      </c>
      <c r="G343" s="3">
        <v>2</v>
      </c>
    </row>
    <row r="344" spans="1:7" ht="12.75">
      <c r="A344" s="2" t="s">
        <v>6</v>
      </c>
      <c r="B344" s="2" t="s">
        <v>17</v>
      </c>
      <c r="C344" s="2" t="s">
        <v>23</v>
      </c>
      <c r="D344" s="2" t="s">
        <v>355</v>
      </c>
      <c r="E344" s="2" t="s">
        <v>852</v>
      </c>
      <c r="F344" s="3">
        <v>42</v>
      </c>
      <c r="G344" s="3">
        <v>2</v>
      </c>
    </row>
    <row r="345" spans="1:7" ht="12.75">
      <c r="A345" s="2" t="s">
        <v>6</v>
      </c>
      <c r="B345" s="2" t="s">
        <v>17</v>
      </c>
      <c r="C345" s="2" t="s">
        <v>23</v>
      </c>
      <c r="D345" s="2" t="s">
        <v>356</v>
      </c>
      <c r="E345" s="2" t="s">
        <v>853</v>
      </c>
      <c r="F345" s="3">
        <v>16</v>
      </c>
      <c r="G345" s="3">
        <v>6</v>
      </c>
    </row>
    <row r="346" spans="1:7" ht="12.75">
      <c r="A346" s="2" t="s">
        <v>6</v>
      </c>
      <c r="B346" s="2" t="s">
        <v>17</v>
      </c>
      <c r="C346" s="2" t="s">
        <v>24</v>
      </c>
      <c r="D346" s="2" t="s">
        <v>357</v>
      </c>
      <c r="E346" s="2" t="s">
        <v>854</v>
      </c>
      <c r="F346" s="3">
        <v>390</v>
      </c>
      <c r="G346" s="3">
        <v>2</v>
      </c>
    </row>
    <row r="347" spans="1:7" ht="12.75">
      <c r="A347" s="2" t="s">
        <v>6</v>
      </c>
      <c r="B347" s="2" t="s">
        <v>17</v>
      </c>
      <c r="C347" s="2" t="s">
        <v>24</v>
      </c>
      <c r="D347" s="2" t="s">
        <v>358</v>
      </c>
      <c r="E347" s="2" t="s">
        <v>854</v>
      </c>
      <c r="F347" s="3">
        <v>36</v>
      </c>
      <c r="G347" s="3">
        <v>2</v>
      </c>
    </row>
    <row r="348" spans="1:7" ht="12.75">
      <c r="A348" s="2" t="s">
        <v>6</v>
      </c>
      <c r="B348" s="2" t="s">
        <v>17</v>
      </c>
      <c r="C348" s="2" t="s">
        <v>24</v>
      </c>
      <c r="D348" s="2" t="s">
        <v>359</v>
      </c>
      <c r="E348" s="2" t="s">
        <v>855</v>
      </c>
      <c r="F348" s="3">
        <v>19</v>
      </c>
      <c r="G348" s="3">
        <v>4</v>
      </c>
    </row>
    <row r="349" spans="1:7" ht="12.75">
      <c r="A349" s="2" t="s">
        <v>6</v>
      </c>
      <c r="B349" s="2" t="s">
        <v>17</v>
      </c>
      <c r="C349" s="2" t="s">
        <v>23</v>
      </c>
      <c r="D349" s="2" t="s">
        <v>360</v>
      </c>
      <c r="E349" s="2" t="s">
        <v>856</v>
      </c>
      <c r="F349" s="3">
        <v>11</v>
      </c>
      <c r="G349" s="3">
        <v>6</v>
      </c>
    </row>
    <row r="350" spans="1:7" ht="12.75">
      <c r="A350" s="2" t="s">
        <v>6</v>
      </c>
      <c r="B350" s="2" t="s">
        <v>17</v>
      </c>
      <c r="C350" s="2" t="s">
        <v>24</v>
      </c>
      <c r="D350" s="2" t="s">
        <v>361</v>
      </c>
      <c r="E350" s="2" t="s">
        <v>857</v>
      </c>
      <c r="F350" s="3">
        <v>340</v>
      </c>
      <c r="G350" s="3">
        <v>5</v>
      </c>
    </row>
    <row r="351" spans="1:7" ht="12.75">
      <c r="A351" s="2" t="s">
        <v>6</v>
      </c>
      <c r="B351" s="2" t="s">
        <v>17</v>
      </c>
      <c r="C351" s="2" t="s">
        <v>23</v>
      </c>
      <c r="D351" s="2" t="s">
        <v>362</v>
      </c>
      <c r="E351" s="2" t="s">
        <v>857</v>
      </c>
      <c r="F351" s="3">
        <v>42</v>
      </c>
      <c r="G351" s="3">
        <v>5</v>
      </c>
    </row>
    <row r="352" spans="1:7" ht="12.75">
      <c r="A352" s="2" t="s">
        <v>6</v>
      </c>
      <c r="B352" s="2" t="s">
        <v>17</v>
      </c>
      <c r="C352" s="2" t="s">
        <v>23</v>
      </c>
      <c r="D352" s="2" t="s">
        <v>363</v>
      </c>
      <c r="E352" s="2" t="s">
        <v>858</v>
      </c>
      <c r="F352" s="3">
        <v>94</v>
      </c>
      <c r="G352" s="3">
        <v>5</v>
      </c>
    </row>
    <row r="353" spans="1:7" ht="12.75">
      <c r="A353" s="2" t="s">
        <v>6</v>
      </c>
      <c r="B353" s="2" t="s">
        <v>17</v>
      </c>
      <c r="C353" s="2" t="s">
        <v>24</v>
      </c>
      <c r="D353" s="2" t="s">
        <v>364</v>
      </c>
      <c r="E353" s="2" t="s">
        <v>858</v>
      </c>
      <c r="F353" s="3">
        <v>42</v>
      </c>
      <c r="G353" s="3">
        <v>5</v>
      </c>
    </row>
    <row r="354" spans="1:7" ht="12.75">
      <c r="A354" s="2" t="s">
        <v>6</v>
      </c>
      <c r="B354" s="2" t="s">
        <v>17</v>
      </c>
      <c r="C354" s="2" t="s">
        <v>23</v>
      </c>
      <c r="D354" s="2" t="s">
        <v>365</v>
      </c>
      <c r="E354" s="2" t="s">
        <v>859</v>
      </c>
      <c r="F354" s="3">
        <v>56</v>
      </c>
      <c r="G354" s="3">
        <v>6</v>
      </c>
    </row>
    <row r="355" spans="1:7" ht="12.75">
      <c r="A355" s="2" t="s">
        <v>6</v>
      </c>
      <c r="B355" s="2" t="s">
        <v>17</v>
      </c>
      <c r="C355" s="2" t="s">
        <v>24</v>
      </c>
      <c r="D355" s="2" t="s">
        <v>366</v>
      </c>
      <c r="E355" s="2" t="s">
        <v>859</v>
      </c>
      <c r="F355" s="3">
        <v>13</v>
      </c>
      <c r="G355" s="3">
        <v>6</v>
      </c>
    </row>
    <row r="356" spans="1:7" ht="12.75">
      <c r="A356" s="2" t="s">
        <v>6</v>
      </c>
      <c r="B356" s="2" t="s">
        <v>17</v>
      </c>
      <c r="C356" s="2" t="s">
        <v>24</v>
      </c>
      <c r="D356" s="2" t="s">
        <v>367</v>
      </c>
      <c r="E356" s="2" t="s">
        <v>860</v>
      </c>
      <c r="F356" s="3">
        <v>16</v>
      </c>
      <c r="G356" s="3">
        <v>4</v>
      </c>
    </row>
    <row r="357" spans="1:7" ht="12.75">
      <c r="A357" s="2" t="s">
        <v>6</v>
      </c>
      <c r="B357" s="2" t="s">
        <v>17</v>
      </c>
      <c r="C357" s="2" t="s">
        <v>24</v>
      </c>
      <c r="D357" s="2" t="s">
        <v>368</v>
      </c>
      <c r="E357" s="2" t="s">
        <v>861</v>
      </c>
      <c r="F357" s="3">
        <v>17</v>
      </c>
      <c r="G357" s="3">
        <v>4</v>
      </c>
    </row>
    <row r="358" spans="1:7" ht="12.75">
      <c r="A358" s="2" t="s">
        <v>6</v>
      </c>
      <c r="B358" s="2" t="s">
        <v>17</v>
      </c>
      <c r="C358" s="2" t="s">
        <v>24</v>
      </c>
      <c r="D358" s="2" t="s">
        <v>369</v>
      </c>
      <c r="E358" s="2" t="s">
        <v>862</v>
      </c>
      <c r="F358" s="3">
        <v>60</v>
      </c>
      <c r="G358" s="3">
        <v>3</v>
      </c>
    </row>
    <row r="359" spans="1:7" ht="12.75">
      <c r="A359" s="2" t="s">
        <v>6</v>
      </c>
      <c r="B359" s="2" t="s">
        <v>17</v>
      </c>
      <c r="C359" s="2" t="s">
        <v>24</v>
      </c>
      <c r="D359" s="2" t="s">
        <v>370</v>
      </c>
      <c r="E359" s="2" t="s">
        <v>863</v>
      </c>
      <c r="F359" s="3">
        <v>13</v>
      </c>
      <c r="G359" s="3">
        <v>5</v>
      </c>
    </row>
    <row r="360" spans="1:7" ht="12.75">
      <c r="A360" s="2" t="s">
        <v>6</v>
      </c>
      <c r="B360" s="2" t="s">
        <v>17</v>
      </c>
      <c r="C360" s="2" t="s">
        <v>24</v>
      </c>
      <c r="D360" s="2" t="s">
        <v>371</v>
      </c>
      <c r="E360" s="2" t="s">
        <v>724</v>
      </c>
      <c r="F360" s="3">
        <v>34</v>
      </c>
      <c r="G360" s="3">
        <v>0</v>
      </c>
    </row>
    <row r="361" spans="1:7" ht="12.75">
      <c r="A361" s="2" t="s">
        <v>6</v>
      </c>
      <c r="B361" s="2" t="s">
        <v>17</v>
      </c>
      <c r="C361" s="2" t="s">
        <v>24</v>
      </c>
      <c r="D361" s="2" t="s">
        <v>372</v>
      </c>
      <c r="E361" s="2" t="s">
        <v>724</v>
      </c>
      <c r="F361" s="3">
        <v>22</v>
      </c>
      <c r="G361" s="3">
        <v>0</v>
      </c>
    </row>
    <row r="362" spans="1:7" ht="12.75">
      <c r="A362" s="2" t="s">
        <v>6</v>
      </c>
      <c r="B362" s="2" t="s">
        <v>17</v>
      </c>
      <c r="C362" s="2" t="s">
        <v>23</v>
      </c>
      <c r="D362" s="2" t="s">
        <v>373</v>
      </c>
      <c r="E362" s="2" t="s">
        <v>864</v>
      </c>
      <c r="F362" s="3">
        <v>49</v>
      </c>
      <c r="G362" s="3">
        <v>6</v>
      </c>
    </row>
    <row r="363" spans="1:7" ht="12.75">
      <c r="A363" s="2" t="s">
        <v>6</v>
      </c>
      <c r="B363" s="2" t="s">
        <v>17</v>
      </c>
      <c r="C363" s="2" t="s">
        <v>23</v>
      </c>
      <c r="D363" s="2" t="s">
        <v>374</v>
      </c>
      <c r="E363" s="2" t="s">
        <v>865</v>
      </c>
      <c r="F363" s="3">
        <v>21</v>
      </c>
      <c r="G363" s="3">
        <v>6</v>
      </c>
    </row>
    <row r="364" spans="1:7" ht="12.75">
      <c r="A364" s="2" t="s">
        <v>6</v>
      </c>
      <c r="B364" s="2" t="s">
        <v>17</v>
      </c>
      <c r="C364" s="2" t="s">
        <v>24</v>
      </c>
      <c r="D364" s="2" t="s">
        <v>375</v>
      </c>
      <c r="E364" s="2" t="s">
        <v>866</v>
      </c>
      <c r="F364" s="3">
        <v>60</v>
      </c>
      <c r="G364" s="3">
        <v>4</v>
      </c>
    </row>
    <row r="365" spans="1:7" ht="12.75">
      <c r="A365" s="2" t="s">
        <v>6</v>
      </c>
      <c r="B365" s="2" t="s">
        <v>17</v>
      </c>
      <c r="C365" s="2" t="s">
        <v>24</v>
      </c>
      <c r="D365" s="2" t="s">
        <v>376</v>
      </c>
      <c r="E365" s="2" t="s">
        <v>867</v>
      </c>
      <c r="F365" s="3">
        <v>21</v>
      </c>
      <c r="G365" s="3">
        <v>7</v>
      </c>
    </row>
    <row r="366" spans="1:7" ht="12.75">
      <c r="A366" s="2" t="s">
        <v>6</v>
      </c>
      <c r="B366" s="2" t="s">
        <v>17</v>
      </c>
      <c r="C366" s="2" t="s">
        <v>23</v>
      </c>
      <c r="D366" s="2" t="s">
        <v>377</v>
      </c>
      <c r="E366" s="2" t="s">
        <v>868</v>
      </c>
      <c r="F366" s="3">
        <v>10</v>
      </c>
      <c r="G366" s="3">
        <v>6</v>
      </c>
    </row>
    <row r="367" spans="1:7" ht="12.75">
      <c r="A367" s="2" t="s">
        <v>6</v>
      </c>
      <c r="B367" s="2" t="s">
        <v>17</v>
      </c>
      <c r="C367" s="2" t="s">
        <v>24</v>
      </c>
      <c r="D367" s="2" t="s">
        <v>378</v>
      </c>
      <c r="E367" s="2" t="s">
        <v>869</v>
      </c>
      <c r="F367" s="3">
        <v>17</v>
      </c>
      <c r="G367" s="3">
        <v>4</v>
      </c>
    </row>
    <row r="368" spans="1:7" ht="12.75">
      <c r="A368" s="2" t="s">
        <v>6</v>
      </c>
      <c r="B368" s="2" t="s">
        <v>17</v>
      </c>
      <c r="C368" s="2" t="s">
        <v>23</v>
      </c>
      <c r="D368" s="2" t="s">
        <v>379</v>
      </c>
      <c r="E368" s="2" t="s">
        <v>870</v>
      </c>
      <c r="F368" s="3">
        <v>18</v>
      </c>
      <c r="G368" s="3">
        <v>7</v>
      </c>
    </row>
    <row r="369" spans="1:7" ht="12.75">
      <c r="A369" s="2" t="s">
        <v>6</v>
      </c>
      <c r="B369" s="2" t="s">
        <v>17</v>
      </c>
      <c r="C369" s="2" t="s">
        <v>24</v>
      </c>
      <c r="D369" s="2" t="s">
        <v>380</v>
      </c>
      <c r="E369" s="2" t="s">
        <v>871</v>
      </c>
      <c r="F369" s="3">
        <v>8</v>
      </c>
      <c r="G369" s="3">
        <v>4</v>
      </c>
    </row>
    <row r="370" spans="1:7" ht="12.75">
      <c r="A370" s="2" t="s">
        <v>6</v>
      </c>
      <c r="B370" s="2" t="s">
        <v>17</v>
      </c>
      <c r="C370" s="2" t="s">
        <v>24</v>
      </c>
      <c r="D370" s="2" t="s">
        <v>381</v>
      </c>
      <c r="E370" s="2" t="s">
        <v>872</v>
      </c>
      <c r="F370" s="3">
        <v>18</v>
      </c>
      <c r="G370" s="3">
        <v>7</v>
      </c>
    </row>
    <row r="371" spans="1:7" ht="12.75">
      <c r="A371" s="2" t="s">
        <v>6</v>
      </c>
      <c r="B371" s="2" t="s">
        <v>17</v>
      </c>
      <c r="C371" s="2" t="s">
        <v>23</v>
      </c>
      <c r="D371" s="2" t="s">
        <v>382</v>
      </c>
      <c r="E371" s="2" t="s">
        <v>789</v>
      </c>
      <c r="F371" s="3">
        <v>6</v>
      </c>
      <c r="G371" s="3">
        <v>3</v>
      </c>
    </row>
    <row r="372" spans="1:7" ht="12.75">
      <c r="A372" s="2" t="s">
        <v>6</v>
      </c>
      <c r="B372" s="2" t="s">
        <v>17</v>
      </c>
      <c r="C372" s="2" t="s">
        <v>23</v>
      </c>
      <c r="D372" s="2" t="s">
        <v>383</v>
      </c>
      <c r="E372" s="2" t="s">
        <v>734</v>
      </c>
      <c r="F372" s="3">
        <v>10</v>
      </c>
      <c r="G372" s="3">
        <v>4</v>
      </c>
    </row>
    <row r="373" spans="1:7" ht="12.75">
      <c r="A373" s="2" t="s">
        <v>6</v>
      </c>
      <c r="B373" s="2" t="s">
        <v>17</v>
      </c>
      <c r="C373" s="2" t="s">
        <v>24</v>
      </c>
      <c r="D373" s="2" t="s">
        <v>383</v>
      </c>
      <c r="E373" s="2" t="s">
        <v>734</v>
      </c>
      <c r="F373" s="3">
        <v>40</v>
      </c>
      <c r="G373" s="3">
        <v>4</v>
      </c>
    </row>
    <row r="374" spans="1:7" ht="12.75">
      <c r="A374" s="2" t="s">
        <v>6</v>
      </c>
      <c r="B374" s="2" t="s">
        <v>17</v>
      </c>
      <c r="C374" s="2" t="s">
        <v>24</v>
      </c>
      <c r="D374" s="2" t="s">
        <v>384</v>
      </c>
      <c r="E374" s="2" t="s">
        <v>734</v>
      </c>
      <c r="F374" s="3">
        <v>22</v>
      </c>
      <c r="G374" s="3">
        <v>4</v>
      </c>
    </row>
    <row r="375" spans="1:7" ht="12.75">
      <c r="A375" s="2" t="s">
        <v>6</v>
      </c>
      <c r="B375" s="2" t="s">
        <v>17</v>
      </c>
      <c r="C375" s="2" t="s">
        <v>23</v>
      </c>
      <c r="D375" s="2" t="s">
        <v>385</v>
      </c>
      <c r="E375" s="2" t="s">
        <v>735</v>
      </c>
      <c r="F375" s="3">
        <v>31</v>
      </c>
      <c r="G375" s="3">
        <v>4</v>
      </c>
    </row>
    <row r="376" spans="1:7" ht="12.75">
      <c r="A376" s="2" t="s">
        <v>6</v>
      </c>
      <c r="B376" s="2" t="s">
        <v>17</v>
      </c>
      <c r="C376" s="2" t="s">
        <v>23</v>
      </c>
      <c r="D376" s="2" t="s">
        <v>386</v>
      </c>
      <c r="E376" s="2" t="s">
        <v>735</v>
      </c>
      <c r="F376" s="3">
        <v>23</v>
      </c>
      <c r="G376" s="3">
        <v>4</v>
      </c>
    </row>
    <row r="377" spans="1:7" ht="12.75">
      <c r="A377" s="2" t="s">
        <v>6</v>
      </c>
      <c r="B377" s="2" t="s">
        <v>17</v>
      </c>
      <c r="C377" s="2" t="s">
        <v>23</v>
      </c>
      <c r="D377" s="2" t="s">
        <v>387</v>
      </c>
      <c r="E377" s="2" t="s">
        <v>873</v>
      </c>
      <c r="F377" s="3">
        <v>53</v>
      </c>
      <c r="G377" s="3">
        <v>6</v>
      </c>
    </row>
    <row r="378" spans="1:7" ht="12.75">
      <c r="A378" s="2" t="s">
        <v>6</v>
      </c>
      <c r="B378" s="2" t="s">
        <v>17</v>
      </c>
      <c r="C378" s="2" t="s">
        <v>24</v>
      </c>
      <c r="D378" s="2" t="s">
        <v>388</v>
      </c>
      <c r="E378" s="2" t="s">
        <v>874</v>
      </c>
      <c r="F378" s="3">
        <v>49</v>
      </c>
      <c r="G378" s="3">
        <v>5</v>
      </c>
    </row>
    <row r="379" spans="1:7" ht="12.75">
      <c r="A379" s="2" t="s">
        <v>6</v>
      </c>
      <c r="B379" s="2" t="s">
        <v>17</v>
      </c>
      <c r="C379" s="2" t="s">
        <v>23</v>
      </c>
      <c r="D379" s="2" t="s">
        <v>389</v>
      </c>
      <c r="E379" s="2" t="s">
        <v>874</v>
      </c>
      <c r="F379" s="3">
        <v>7</v>
      </c>
      <c r="G379" s="3">
        <v>5</v>
      </c>
    </row>
    <row r="380" spans="1:7" ht="12.75">
      <c r="A380" s="2" t="s">
        <v>6</v>
      </c>
      <c r="B380" s="2" t="s">
        <v>17</v>
      </c>
      <c r="C380" s="2" t="s">
        <v>23</v>
      </c>
      <c r="D380" s="2" t="s">
        <v>390</v>
      </c>
      <c r="E380" s="2" t="s">
        <v>875</v>
      </c>
      <c r="F380" s="3">
        <v>6</v>
      </c>
      <c r="G380" s="3">
        <v>4</v>
      </c>
    </row>
    <row r="381" spans="1:7" ht="12.75">
      <c r="A381" s="2" t="s">
        <v>6</v>
      </c>
      <c r="B381" s="2" t="s">
        <v>17</v>
      </c>
      <c r="C381" s="2" t="s">
        <v>24</v>
      </c>
      <c r="D381" s="2" t="s">
        <v>391</v>
      </c>
      <c r="E381" s="2" t="s">
        <v>876</v>
      </c>
      <c r="F381" s="3">
        <v>31</v>
      </c>
      <c r="G381" s="3">
        <v>4</v>
      </c>
    </row>
    <row r="382" spans="1:7" ht="12.75">
      <c r="A382" s="2" t="s">
        <v>6</v>
      </c>
      <c r="B382" s="2" t="s">
        <v>17</v>
      </c>
      <c r="C382" s="2" t="s">
        <v>23</v>
      </c>
      <c r="D382" s="2" t="s">
        <v>392</v>
      </c>
      <c r="E382" s="2" t="s">
        <v>877</v>
      </c>
      <c r="F382" s="3">
        <v>21</v>
      </c>
      <c r="G382" s="3">
        <v>6</v>
      </c>
    </row>
    <row r="383" spans="1:7" ht="12.75">
      <c r="A383" s="2" t="s">
        <v>6</v>
      </c>
      <c r="B383" s="2" t="s">
        <v>17</v>
      </c>
      <c r="C383" s="2" t="s">
        <v>23</v>
      </c>
      <c r="D383" s="2" t="s">
        <v>393</v>
      </c>
      <c r="E383" s="2" t="s">
        <v>878</v>
      </c>
      <c r="F383" s="3">
        <v>54</v>
      </c>
      <c r="G383" s="3">
        <v>4</v>
      </c>
    </row>
    <row r="384" spans="1:7" ht="12.75">
      <c r="A384" s="2" t="s">
        <v>6</v>
      </c>
      <c r="B384" s="2" t="s">
        <v>17</v>
      </c>
      <c r="C384" s="2" t="s">
        <v>24</v>
      </c>
      <c r="D384" s="2" t="s">
        <v>394</v>
      </c>
      <c r="E384" s="2" t="s">
        <v>879</v>
      </c>
      <c r="F384" s="3">
        <v>23</v>
      </c>
      <c r="G384" s="3">
        <v>7</v>
      </c>
    </row>
    <row r="385" spans="1:7" ht="12.75">
      <c r="A385" s="2" t="s">
        <v>6</v>
      </c>
      <c r="B385" s="2" t="s">
        <v>17</v>
      </c>
      <c r="C385" s="2" t="s">
        <v>23</v>
      </c>
      <c r="D385" s="2" t="s">
        <v>395</v>
      </c>
      <c r="E385" s="2" t="s">
        <v>880</v>
      </c>
      <c r="F385" s="3">
        <v>42</v>
      </c>
      <c r="G385" s="3">
        <v>5</v>
      </c>
    </row>
    <row r="386" spans="1:7" ht="12.75">
      <c r="A386" s="2" t="s">
        <v>6</v>
      </c>
      <c r="B386" s="2" t="s">
        <v>17</v>
      </c>
      <c r="C386" s="2" t="s">
        <v>23</v>
      </c>
      <c r="D386" s="2" t="s">
        <v>396</v>
      </c>
      <c r="E386" s="2" t="s">
        <v>881</v>
      </c>
      <c r="F386" s="3">
        <v>13</v>
      </c>
      <c r="G386" s="3">
        <v>7</v>
      </c>
    </row>
    <row r="387" spans="1:7" ht="12.75">
      <c r="A387" s="2" t="s">
        <v>6</v>
      </c>
      <c r="B387" s="2" t="s">
        <v>17</v>
      </c>
      <c r="C387" s="2" t="s">
        <v>23</v>
      </c>
      <c r="D387" s="2" t="s">
        <v>397</v>
      </c>
      <c r="E387" s="2" t="s">
        <v>882</v>
      </c>
      <c r="F387" s="3">
        <v>13</v>
      </c>
      <c r="G387" s="3">
        <v>7</v>
      </c>
    </row>
    <row r="388" spans="1:7" ht="12.75">
      <c r="A388" s="2" t="s">
        <v>6</v>
      </c>
      <c r="B388" s="2" t="s">
        <v>17</v>
      </c>
      <c r="C388" s="2" t="s">
        <v>24</v>
      </c>
      <c r="D388" s="2" t="s">
        <v>398</v>
      </c>
      <c r="E388" s="2" t="s">
        <v>883</v>
      </c>
      <c r="F388" s="3">
        <v>20</v>
      </c>
      <c r="G388" s="3">
        <v>4</v>
      </c>
    </row>
    <row r="389" spans="1:7" ht="12.75">
      <c r="A389" s="2" t="s">
        <v>6</v>
      </c>
      <c r="B389" s="2" t="s">
        <v>17</v>
      </c>
      <c r="C389" s="2" t="s">
        <v>23</v>
      </c>
      <c r="D389" s="2" t="s">
        <v>399</v>
      </c>
      <c r="E389" s="2" t="s">
        <v>884</v>
      </c>
      <c r="F389" s="3">
        <v>21</v>
      </c>
      <c r="G389" s="3">
        <v>6</v>
      </c>
    </row>
    <row r="390" spans="1:7" ht="12.75">
      <c r="A390" s="2" t="s">
        <v>6</v>
      </c>
      <c r="B390" s="2" t="s">
        <v>17</v>
      </c>
      <c r="C390" s="2" t="s">
        <v>23</v>
      </c>
      <c r="D390" s="2" t="s">
        <v>400</v>
      </c>
      <c r="E390" s="2" t="s">
        <v>885</v>
      </c>
      <c r="F390" s="3">
        <v>31</v>
      </c>
      <c r="G390" s="3">
        <v>2</v>
      </c>
    </row>
    <row r="391" spans="1:7" ht="12.75">
      <c r="A391" s="2" t="s">
        <v>6</v>
      </c>
      <c r="B391" s="2" t="s">
        <v>17</v>
      </c>
      <c r="C391" s="2" t="s">
        <v>24</v>
      </c>
      <c r="D391" s="2" t="s">
        <v>401</v>
      </c>
      <c r="E391" s="2" t="s">
        <v>886</v>
      </c>
      <c r="F391" s="3">
        <v>8</v>
      </c>
      <c r="G391" s="3">
        <v>4</v>
      </c>
    </row>
    <row r="392" spans="1:7" ht="12.75">
      <c r="A392" s="2" t="s">
        <v>6</v>
      </c>
      <c r="B392" s="2" t="s">
        <v>17</v>
      </c>
      <c r="C392" s="2" t="s">
        <v>24</v>
      </c>
      <c r="D392" s="2" t="s">
        <v>402</v>
      </c>
      <c r="E392" s="2" t="s">
        <v>750</v>
      </c>
      <c r="F392" s="3">
        <v>80</v>
      </c>
      <c r="G392" s="3">
        <v>3</v>
      </c>
    </row>
    <row r="393" spans="1:7" ht="12.75">
      <c r="A393" s="2" t="s">
        <v>6</v>
      </c>
      <c r="B393" s="2" t="s">
        <v>17</v>
      </c>
      <c r="C393" s="2" t="s">
        <v>23</v>
      </c>
      <c r="D393" s="2" t="s">
        <v>403</v>
      </c>
      <c r="E393" s="2" t="s">
        <v>887</v>
      </c>
      <c r="F393" s="3">
        <v>15</v>
      </c>
      <c r="G393" s="3">
        <v>5</v>
      </c>
    </row>
    <row r="394" spans="1:7" ht="12.75">
      <c r="A394" s="2" t="s">
        <v>6</v>
      </c>
      <c r="B394" s="2" t="s">
        <v>17</v>
      </c>
      <c r="C394" s="2" t="s">
        <v>24</v>
      </c>
      <c r="D394" s="2" t="s">
        <v>404</v>
      </c>
      <c r="E394" s="2" t="s">
        <v>888</v>
      </c>
      <c r="F394" s="3">
        <v>1</v>
      </c>
      <c r="G394" s="3">
        <v>5</v>
      </c>
    </row>
    <row r="395" spans="1:7" ht="12.75">
      <c r="A395" s="2" t="s">
        <v>6</v>
      </c>
      <c r="B395" s="2" t="s">
        <v>17</v>
      </c>
      <c r="C395" s="2" t="s">
        <v>23</v>
      </c>
      <c r="D395" s="2" t="s">
        <v>405</v>
      </c>
      <c r="E395" s="2" t="s">
        <v>889</v>
      </c>
      <c r="F395" s="3">
        <v>556</v>
      </c>
      <c r="G395" s="3">
        <v>6</v>
      </c>
    </row>
    <row r="396" spans="1:7" ht="12.75">
      <c r="A396" s="2" t="s">
        <v>6</v>
      </c>
      <c r="B396" s="2" t="s">
        <v>17</v>
      </c>
      <c r="C396" s="2" t="s">
        <v>23</v>
      </c>
      <c r="D396" s="2" t="s">
        <v>406</v>
      </c>
      <c r="E396" s="2" t="s">
        <v>889</v>
      </c>
      <c r="F396" s="3">
        <v>5</v>
      </c>
      <c r="G396" s="3">
        <v>6</v>
      </c>
    </row>
    <row r="397" spans="1:7" ht="12.75">
      <c r="A397" s="2" t="s">
        <v>6</v>
      </c>
      <c r="B397" s="2" t="s">
        <v>17</v>
      </c>
      <c r="C397" s="2" t="s">
        <v>24</v>
      </c>
      <c r="D397" s="2" t="s">
        <v>407</v>
      </c>
      <c r="E397" s="2" t="s">
        <v>890</v>
      </c>
      <c r="F397" s="3">
        <v>16</v>
      </c>
      <c r="G397" s="3">
        <v>4</v>
      </c>
    </row>
    <row r="398" spans="1:7" ht="12.75">
      <c r="A398" s="2" t="s">
        <v>6</v>
      </c>
      <c r="B398" s="2" t="s">
        <v>17</v>
      </c>
      <c r="C398" s="2" t="s">
        <v>24</v>
      </c>
      <c r="D398" s="2" t="s">
        <v>408</v>
      </c>
      <c r="E398" s="2" t="s">
        <v>891</v>
      </c>
      <c r="F398" s="3">
        <v>22</v>
      </c>
      <c r="G398" s="3">
        <v>7</v>
      </c>
    </row>
    <row r="399" spans="1:7" ht="12.75">
      <c r="A399" s="2" t="s">
        <v>7</v>
      </c>
      <c r="B399" s="2" t="s">
        <v>18</v>
      </c>
      <c r="C399" s="2" t="s">
        <v>23</v>
      </c>
      <c r="D399" s="2" t="s">
        <v>409</v>
      </c>
      <c r="E399" s="2" t="s">
        <v>892</v>
      </c>
      <c r="F399" s="3">
        <v>64</v>
      </c>
      <c r="G399" s="3">
        <v>4</v>
      </c>
    </row>
    <row r="400" spans="1:7" ht="12.75">
      <c r="A400" s="2" t="s">
        <v>7</v>
      </c>
      <c r="B400" s="2" t="s">
        <v>18</v>
      </c>
      <c r="C400" s="2" t="s">
        <v>23</v>
      </c>
      <c r="D400" s="2" t="s">
        <v>410</v>
      </c>
      <c r="E400" s="2" t="s">
        <v>892</v>
      </c>
      <c r="F400" s="3">
        <v>9</v>
      </c>
      <c r="G400" s="3">
        <v>4</v>
      </c>
    </row>
    <row r="401" spans="1:7" ht="12.75">
      <c r="A401" s="2" t="s">
        <v>7</v>
      </c>
      <c r="B401" s="2" t="s">
        <v>18</v>
      </c>
      <c r="C401" s="2" t="s">
        <v>23</v>
      </c>
      <c r="D401" s="2" t="s">
        <v>411</v>
      </c>
      <c r="E401" s="2" t="s">
        <v>893</v>
      </c>
      <c r="F401" s="3">
        <v>24</v>
      </c>
      <c r="G401" s="3">
        <v>4</v>
      </c>
    </row>
    <row r="402" spans="1:7" ht="12.75">
      <c r="A402" s="2" t="s">
        <v>7</v>
      </c>
      <c r="B402" s="2" t="s">
        <v>18</v>
      </c>
      <c r="C402" s="2" t="s">
        <v>23</v>
      </c>
      <c r="D402" s="2" t="s">
        <v>412</v>
      </c>
      <c r="E402" s="2" t="s">
        <v>894</v>
      </c>
      <c r="F402" s="3">
        <v>4</v>
      </c>
      <c r="G402" s="3">
        <v>4</v>
      </c>
    </row>
    <row r="403" spans="1:7" ht="12.75">
      <c r="A403" s="2" t="s">
        <v>7</v>
      </c>
      <c r="B403" s="2" t="s">
        <v>18</v>
      </c>
      <c r="C403" s="2" t="s">
        <v>24</v>
      </c>
      <c r="D403" s="2" t="s">
        <v>412</v>
      </c>
      <c r="E403" s="2" t="s">
        <v>894</v>
      </c>
      <c r="F403" s="3">
        <v>11</v>
      </c>
      <c r="G403" s="3">
        <v>4</v>
      </c>
    </row>
    <row r="404" spans="1:7" ht="12.75">
      <c r="A404" s="2" t="s">
        <v>7</v>
      </c>
      <c r="B404" s="2" t="s">
        <v>18</v>
      </c>
      <c r="C404" s="2" t="s">
        <v>23</v>
      </c>
      <c r="D404" s="2" t="s">
        <v>413</v>
      </c>
      <c r="E404" s="2" t="s">
        <v>895</v>
      </c>
      <c r="F404" s="3">
        <v>547</v>
      </c>
      <c r="G404" s="3">
        <v>0</v>
      </c>
    </row>
    <row r="405" spans="1:7" ht="12.75">
      <c r="A405" s="2" t="s">
        <v>7</v>
      </c>
      <c r="B405" s="2" t="s">
        <v>18</v>
      </c>
      <c r="C405" s="2" t="s">
        <v>24</v>
      </c>
      <c r="D405" s="2" t="s">
        <v>414</v>
      </c>
      <c r="E405" s="2" t="s">
        <v>896</v>
      </c>
      <c r="F405" s="3">
        <v>394</v>
      </c>
      <c r="G405" s="3">
        <v>0</v>
      </c>
    </row>
    <row r="406" spans="1:7" ht="12.75">
      <c r="A406" s="2" t="s">
        <v>7</v>
      </c>
      <c r="B406" s="2" t="s">
        <v>18</v>
      </c>
      <c r="C406" s="2" t="s">
        <v>23</v>
      </c>
      <c r="D406" s="2" t="s">
        <v>415</v>
      </c>
      <c r="E406" s="2" t="s">
        <v>897</v>
      </c>
      <c r="F406" s="3">
        <v>103</v>
      </c>
      <c r="G406" s="3">
        <v>5</v>
      </c>
    </row>
    <row r="407" spans="1:7" ht="12.75">
      <c r="A407" s="2" t="s">
        <v>7</v>
      </c>
      <c r="B407" s="2" t="s">
        <v>18</v>
      </c>
      <c r="C407" s="2" t="s">
        <v>23</v>
      </c>
      <c r="D407" s="2" t="s">
        <v>416</v>
      </c>
      <c r="E407" s="2" t="s">
        <v>897</v>
      </c>
      <c r="F407" s="3">
        <v>3</v>
      </c>
      <c r="G407" s="3">
        <v>5</v>
      </c>
    </row>
    <row r="408" spans="1:7" ht="12.75">
      <c r="A408" s="2" t="s">
        <v>7</v>
      </c>
      <c r="B408" s="2" t="s">
        <v>18</v>
      </c>
      <c r="C408" s="2" t="s">
        <v>23</v>
      </c>
      <c r="D408" s="2" t="s">
        <v>417</v>
      </c>
      <c r="E408" s="2" t="s">
        <v>898</v>
      </c>
      <c r="F408" s="3">
        <v>566</v>
      </c>
      <c r="G408" s="3">
        <v>10</v>
      </c>
    </row>
    <row r="409" spans="1:7" ht="12.75">
      <c r="A409" s="2" t="s">
        <v>7</v>
      </c>
      <c r="B409" s="2" t="s">
        <v>18</v>
      </c>
      <c r="C409" s="2" t="s">
        <v>24</v>
      </c>
      <c r="D409" s="2" t="s">
        <v>418</v>
      </c>
      <c r="E409" s="2" t="s">
        <v>899</v>
      </c>
      <c r="F409" s="3">
        <v>410</v>
      </c>
      <c r="G409" s="3">
        <v>6</v>
      </c>
    </row>
    <row r="410" spans="1:7" ht="12.75">
      <c r="A410" s="2" t="s">
        <v>7</v>
      </c>
      <c r="B410" s="2" t="s">
        <v>18</v>
      </c>
      <c r="C410" s="2" t="s">
        <v>24</v>
      </c>
      <c r="D410" s="2" t="s">
        <v>419</v>
      </c>
      <c r="E410" s="2" t="s">
        <v>899</v>
      </c>
      <c r="F410" s="3">
        <v>23</v>
      </c>
      <c r="G410" s="3">
        <v>6</v>
      </c>
    </row>
    <row r="411" spans="1:7" ht="12.75">
      <c r="A411" s="2" t="s">
        <v>7</v>
      </c>
      <c r="B411" s="2" t="s">
        <v>18</v>
      </c>
      <c r="C411" s="2" t="s">
        <v>23</v>
      </c>
      <c r="D411" s="2" t="s">
        <v>420</v>
      </c>
      <c r="E411" s="2" t="s">
        <v>900</v>
      </c>
      <c r="F411" s="3">
        <v>18</v>
      </c>
      <c r="G411" s="3">
        <v>5</v>
      </c>
    </row>
    <row r="412" spans="1:7" ht="12.75">
      <c r="A412" s="2" t="s">
        <v>7</v>
      </c>
      <c r="B412" s="2" t="s">
        <v>18</v>
      </c>
      <c r="C412" s="2" t="s">
        <v>24</v>
      </c>
      <c r="D412" s="2" t="s">
        <v>421</v>
      </c>
      <c r="E412" s="2" t="s">
        <v>901</v>
      </c>
      <c r="F412" s="3">
        <v>23</v>
      </c>
      <c r="G412" s="3">
        <v>4</v>
      </c>
    </row>
    <row r="413" spans="1:7" ht="12.75">
      <c r="A413" s="2" t="s">
        <v>7</v>
      </c>
      <c r="B413" s="2" t="s">
        <v>18</v>
      </c>
      <c r="C413" s="2" t="s">
        <v>24</v>
      </c>
      <c r="D413" s="2" t="s">
        <v>422</v>
      </c>
      <c r="E413" s="2" t="s">
        <v>902</v>
      </c>
      <c r="F413" s="3">
        <v>285</v>
      </c>
      <c r="G413" s="3">
        <v>4</v>
      </c>
    </row>
    <row r="414" spans="1:7" ht="12.75">
      <c r="A414" s="2" t="s">
        <v>7</v>
      </c>
      <c r="B414" s="2" t="s">
        <v>18</v>
      </c>
      <c r="C414" s="2" t="s">
        <v>23</v>
      </c>
      <c r="D414" s="2" t="s">
        <v>422</v>
      </c>
      <c r="E414" s="2" t="s">
        <v>902</v>
      </c>
      <c r="F414" s="3">
        <v>6</v>
      </c>
      <c r="G414" s="3">
        <v>4</v>
      </c>
    </row>
    <row r="415" spans="1:7" ht="12.75">
      <c r="A415" s="2" t="s">
        <v>7</v>
      </c>
      <c r="B415" s="2" t="s">
        <v>18</v>
      </c>
      <c r="C415" s="2" t="s">
        <v>23</v>
      </c>
      <c r="D415" s="2" t="s">
        <v>423</v>
      </c>
      <c r="E415" s="2" t="s">
        <v>902</v>
      </c>
      <c r="F415" s="3">
        <v>44</v>
      </c>
      <c r="G415" s="3">
        <v>4</v>
      </c>
    </row>
    <row r="416" spans="1:7" ht="12.75">
      <c r="A416" s="2" t="s">
        <v>7</v>
      </c>
      <c r="B416" s="2" t="s">
        <v>18</v>
      </c>
      <c r="C416" s="2" t="s">
        <v>23</v>
      </c>
      <c r="D416" s="2" t="s">
        <v>424</v>
      </c>
      <c r="E416" s="2" t="s">
        <v>903</v>
      </c>
      <c r="F416" s="3">
        <v>520</v>
      </c>
      <c r="G416" s="3">
        <v>5</v>
      </c>
    </row>
    <row r="417" spans="1:7" ht="12.75">
      <c r="A417" s="2" t="s">
        <v>7</v>
      </c>
      <c r="B417" s="2" t="s">
        <v>18</v>
      </c>
      <c r="C417" s="2" t="s">
        <v>24</v>
      </c>
      <c r="D417" s="2" t="s">
        <v>425</v>
      </c>
      <c r="E417" s="2" t="s">
        <v>904</v>
      </c>
      <c r="F417" s="3">
        <v>61</v>
      </c>
      <c r="G417" s="3">
        <v>0</v>
      </c>
    </row>
    <row r="418" spans="1:7" ht="12.75">
      <c r="A418" s="2" t="s">
        <v>7</v>
      </c>
      <c r="B418" s="2" t="s">
        <v>18</v>
      </c>
      <c r="C418" s="2" t="s">
        <v>24</v>
      </c>
      <c r="D418" s="2" t="s">
        <v>426</v>
      </c>
      <c r="E418" s="2" t="s">
        <v>905</v>
      </c>
      <c r="F418" s="3">
        <v>26</v>
      </c>
      <c r="G418" s="3">
        <v>5</v>
      </c>
    </row>
    <row r="419" spans="1:7" ht="12.75">
      <c r="A419" s="2" t="s">
        <v>7</v>
      </c>
      <c r="B419" s="2" t="s">
        <v>18</v>
      </c>
      <c r="C419" s="2" t="s">
        <v>24</v>
      </c>
      <c r="D419" s="2" t="s">
        <v>427</v>
      </c>
      <c r="E419" s="2" t="s">
        <v>905</v>
      </c>
      <c r="F419" s="3">
        <v>62</v>
      </c>
      <c r="G419" s="3">
        <v>5</v>
      </c>
    </row>
    <row r="420" spans="1:7" ht="12.75">
      <c r="A420" s="2" t="s">
        <v>7</v>
      </c>
      <c r="B420" s="2" t="s">
        <v>18</v>
      </c>
      <c r="C420" s="2" t="s">
        <v>23</v>
      </c>
      <c r="D420" s="2" t="s">
        <v>428</v>
      </c>
      <c r="E420" s="2" t="s">
        <v>906</v>
      </c>
      <c r="F420" s="3">
        <v>533</v>
      </c>
      <c r="G420" s="3">
        <v>3</v>
      </c>
    </row>
    <row r="421" spans="1:7" ht="12.75">
      <c r="A421" s="2" t="s">
        <v>7</v>
      </c>
      <c r="B421" s="2" t="s">
        <v>18</v>
      </c>
      <c r="C421" s="2" t="s">
        <v>24</v>
      </c>
      <c r="D421" s="2" t="s">
        <v>429</v>
      </c>
      <c r="E421" s="2" t="s">
        <v>906</v>
      </c>
      <c r="F421" s="3">
        <v>28</v>
      </c>
      <c r="G421" s="3">
        <v>3</v>
      </c>
    </row>
    <row r="422" spans="1:7" ht="12.75">
      <c r="A422" s="2" t="s">
        <v>7</v>
      </c>
      <c r="B422" s="2" t="s">
        <v>18</v>
      </c>
      <c r="C422" s="2" t="s">
        <v>24</v>
      </c>
      <c r="D422" s="2" t="s">
        <v>430</v>
      </c>
      <c r="E422" s="2" t="s">
        <v>907</v>
      </c>
      <c r="F422" s="3">
        <v>519</v>
      </c>
      <c r="G422" s="3">
        <v>8</v>
      </c>
    </row>
    <row r="423" spans="1:7" ht="12.75">
      <c r="A423" s="2" t="s">
        <v>7</v>
      </c>
      <c r="B423" s="2" t="s">
        <v>18</v>
      </c>
      <c r="C423" s="2" t="s">
        <v>23</v>
      </c>
      <c r="D423" s="2" t="s">
        <v>431</v>
      </c>
      <c r="E423" s="2" t="s">
        <v>907</v>
      </c>
      <c r="F423" s="3">
        <v>13</v>
      </c>
      <c r="G423" s="3">
        <v>8</v>
      </c>
    </row>
    <row r="424" spans="1:7" ht="12.75">
      <c r="A424" s="2" t="s">
        <v>7</v>
      </c>
      <c r="B424" s="2" t="s">
        <v>18</v>
      </c>
      <c r="C424" s="2" t="s">
        <v>24</v>
      </c>
      <c r="D424" s="2" t="s">
        <v>432</v>
      </c>
      <c r="E424" s="2" t="s">
        <v>908</v>
      </c>
      <c r="F424" s="3">
        <v>42</v>
      </c>
      <c r="G424" s="3">
        <v>4</v>
      </c>
    </row>
    <row r="425" spans="1:7" ht="12.75">
      <c r="A425" s="2" t="s">
        <v>7</v>
      </c>
      <c r="B425" s="2" t="s">
        <v>18</v>
      </c>
      <c r="C425" s="2" t="s">
        <v>24</v>
      </c>
      <c r="D425" s="2" t="s">
        <v>433</v>
      </c>
      <c r="E425" s="2" t="s">
        <v>909</v>
      </c>
      <c r="F425" s="3">
        <v>8</v>
      </c>
      <c r="G425" s="3">
        <v>4</v>
      </c>
    </row>
    <row r="426" spans="1:7" ht="12.75">
      <c r="A426" s="2" t="s">
        <v>7</v>
      </c>
      <c r="B426" s="2" t="s">
        <v>18</v>
      </c>
      <c r="C426" s="2" t="s">
        <v>24</v>
      </c>
      <c r="D426" s="2" t="s">
        <v>434</v>
      </c>
      <c r="E426" s="2" t="s">
        <v>910</v>
      </c>
      <c r="F426" s="3">
        <v>26</v>
      </c>
      <c r="G426" s="3">
        <v>2</v>
      </c>
    </row>
    <row r="427" spans="1:7" ht="12.75">
      <c r="A427" s="2" t="s">
        <v>7</v>
      </c>
      <c r="B427" s="2" t="s">
        <v>18</v>
      </c>
      <c r="C427" s="2" t="s">
        <v>23</v>
      </c>
      <c r="D427" s="2" t="s">
        <v>435</v>
      </c>
      <c r="E427" s="2" t="s">
        <v>911</v>
      </c>
      <c r="F427" s="3">
        <v>117</v>
      </c>
      <c r="G427" s="3">
        <v>5</v>
      </c>
    </row>
    <row r="428" spans="1:7" ht="12.75">
      <c r="A428" s="2" t="s">
        <v>7</v>
      </c>
      <c r="B428" s="2" t="s">
        <v>18</v>
      </c>
      <c r="C428" s="2" t="s">
        <v>23</v>
      </c>
      <c r="D428" s="2" t="s">
        <v>436</v>
      </c>
      <c r="E428" s="2" t="s">
        <v>911</v>
      </c>
      <c r="F428" s="3">
        <v>13</v>
      </c>
      <c r="G428" s="3">
        <v>5</v>
      </c>
    </row>
    <row r="429" spans="1:7" ht="12.75">
      <c r="A429" s="2" t="s">
        <v>8</v>
      </c>
      <c r="B429" s="2" t="s">
        <v>19</v>
      </c>
      <c r="C429" s="2" t="s">
        <v>24</v>
      </c>
      <c r="D429" s="2" t="s">
        <v>437</v>
      </c>
      <c r="E429" s="2" t="s">
        <v>912</v>
      </c>
      <c r="F429" s="3">
        <v>5</v>
      </c>
      <c r="G429" s="3">
        <v>4</v>
      </c>
    </row>
    <row r="430" spans="1:7" ht="12.75">
      <c r="A430" s="2" t="s">
        <v>8</v>
      </c>
      <c r="B430" s="2" t="s">
        <v>19</v>
      </c>
      <c r="C430" s="2" t="s">
        <v>24</v>
      </c>
      <c r="D430" s="2" t="s">
        <v>438</v>
      </c>
      <c r="E430" s="2" t="s">
        <v>692</v>
      </c>
      <c r="F430" s="3">
        <v>98</v>
      </c>
      <c r="G430" s="3">
        <v>10</v>
      </c>
    </row>
    <row r="431" spans="1:7" ht="12.75">
      <c r="A431" s="2" t="s">
        <v>8</v>
      </c>
      <c r="B431" s="2" t="s">
        <v>19</v>
      </c>
      <c r="C431" s="2" t="s">
        <v>23</v>
      </c>
      <c r="D431" s="2" t="s">
        <v>438</v>
      </c>
      <c r="E431" s="2" t="s">
        <v>692</v>
      </c>
      <c r="F431" s="3">
        <v>4</v>
      </c>
      <c r="G431" s="3">
        <v>10</v>
      </c>
    </row>
    <row r="432" spans="1:7" ht="12.75">
      <c r="A432" s="2" t="s">
        <v>8</v>
      </c>
      <c r="B432" s="2" t="s">
        <v>19</v>
      </c>
      <c r="C432" s="2" t="s">
        <v>24</v>
      </c>
      <c r="D432" s="2" t="s">
        <v>439</v>
      </c>
      <c r="E432" s="2" t="s">
        <v>692</v>
      </c>
      <c r="F432" s="3">
        <v>36</v>
      </c>
      <c r="G432" s="3">
        <v>10</v>
      </c>
    </row>
    <row r="433" spans="1:7" ht="12.75">
      <c r="A433" s="2" t="s">
        <v>8</v>
      </c>
      <c r="B433" s="2" t="s">
        <v>19</v>
      </c>
      <c r="C433" s="2" t="s">
        <v>23</v>
      </c>
      <c r="D433" s="2" t="s">
        <v>440</v>
      </c>
      <c r="E433" s="2" t="s">
        <v>913</v>
      </c>
      <c r="F433" s="3">
        <v>1</v>
      </c>
      <c r="G433" s="3">
        <v>2</v>
      </c>
    </row>
    <row r="434" spans="1:7" ht="12.75">
      <c r="A434" s="2" t="s">
        <v>8</v>
      </c>
      <c r="B434" s="2" t="s">
        <v>19</v>
      </c>
      <c r="C434" s="2" t="s">
        <v>23</v>
      </c>
      <c r="D434" s="2" t="s">
        <v>441</v>
      </c>
      <c r="E434" s="2" t="s">
        <v>913</v>
      </c>
      <c r="F434" s="3">
        <v>58</v>
      </c>
      <c r="G434" s="3">
        <v>2</v>
      </c>
    </row>
    <row r="435" spans="1:7" ht="12.75">
      <c r="A435" s="2" t="s">
        <v>8</v>
      </c>
      <c r="B435" s="2" t="s">
        <v>19</v>
      </c>
      <c r="C435" s="2" t="s">
        <v>23</v>
      </c>
      <c r="D435" s="2" t="s">
        <v>442</v>
      </c>
      <c r="E435" s="2" t="s">
        <v>914</v>
      </c>
      <c r="F435" s="3">
        <v>16</v>
      </c>
      <c r="G435" s="3">
        <v>4</v>
      </c>
    </row>
    <row r="436" spans="1:7" ht="12.75">
      <c r="A436" s="2" t="s">
        <v>8</v>
      </c>
      <c r="B436" s="2" t="s">
        <v>19</v>
      </c>
      <c r="C436" s="2" t="s">
        <v>23</v>
      </c>
      <c r="D436" s="2" t="s">
        <v>443</v>
      </c>
      <c r="E436" s="2" t="s">
        <v>915</v>
      </c>
      <c r="F436" s="3">
        <v>25</v>
      </c>
      <c r="G436" s="3">
        <v>5</v>
      </c>
    </row>
    <row r="437" spans="1:7" ht="12.75">
      <c r="A437" s="2" t="s">
        <v>8</v>
      </c>
      <c r="B437" s="2" t="s">
        <v>19</v>
      </c>
      <c r="C437" s="2" t="s">
        <v>23</v>
      </c>
      <c r="D437" s="2" t="s">
        <v>444</v>
      </c>
      <c r="E437" s="2" t="s">
        <v>915</v>
      </c>
      <c r="F437" s="3">
        <v>1</v>
      </c>
      <c r="G437" s="3">
        <v>5</v>
      </c>
    </row>
    <row r="438" spans="1:7" ht="12.75">
      <c r="A438" s="2" t="s">
        <v>8</v>
      </c>
      <c r="B438" s="2" t="s">
        <v>19</v>
      </c>
      <c r="C438" s="2" t="s">
        <v>23</v>
      </c>
      <c r="D438" s="2" t="s">
        <v>445</v>
      </c>
      <c r="E438" s="2" t="s">
        <v>916</v>
      </c>
      <c r="F438" s="3">
        <v>48</v>
      </c>
      <c r="G438" s="3">
        <v>4</v>
      </c>
    </row>
    <row r="439" spans="1:7" ht="12.75">
      <c r="A439" s="2" t="s">
        <v>8</v>
      </c>
      <c r="B439" s="2" t="s">
        <v>19</v>
      </c>
      <c r="C439" s="2" t="s">
        <v>23</v>
      </c>
      <c r="D439" s="2" t="s">
        <v>446</v>
      </c>
      <c r="E439" s="2" t="s">
        <v>917</v>
      </c>
      <c r="F439" s="3">
        <v>25</v>
      </c>
      <c r="G439" s="3">
        <v>5</v>
      </c>
    </row>
    <row r="440" spans="1:7" ht="12.75">
      <c r="A440" s="2" t="s">
        <v>8</v>
      </c>
      <c r="B440" s="2" t="s">
        <v>19</v>
      </c>
      <c r="C440" s="2" t="s">
        <v>23</v>
      </c>
      <c r="D440" s="2" t="s">
        <v>447</v>
      </c>
      <c r="E440" s="2" t="s">
        <v>917</v>
      </c>
      <c r="F440" s="3">
        <v>59</v>
      </c>
      <c r="G440" s="3">
        <v>5</v>
      </c>
    </row>
    <row r="441" spans="1:7" ht="12.75">
      <c r="A441" s="2" t="s">
        <v>8</v>
      </c>
      <c r="B441" s="2" t="s">
        <v>19</v>
      </c>
      <c r="C441" s="2" t="s">
        <v>24</v>
      </c>
      <c r="D441" s="2" t="s">
        <v>448</v>
      </c>
      <c r="E441" s="2" t="s">
        <v>918</v>
      </c>
      <c r="F441" s="3">
        <v>13</v>
      </c>
      <c r="G441" s="3">
        <v>3</v>
      </c>
    </row>
    <row r="442" spans="1:7" ht="12.75">
      <c r="A442" s="2" t="s">
        <v>8</v>
      </c>
      <c r="B442" s="2" t="s">
        <v>19</v>
      </c>
      <c r="C442" s="2" t="s">
        <v>24</v>
      </c>
      <c r="D442" s="2" t="s">
        <v>449</v>
      </c>
      <c r="E442" s="2" t="s">
        <v>696</v>
      </c>
      <c r="F442" s="3">
        <v>9</v>
      </c>
      <c r="G442" s="3">
        <v>18</v>
      </c>
    </row>
    <row r="443" spans="1:7" ht="12.75">
      <c r="A443" s="2" t="s">
        <v>8</v>
      </c>
      <c r="B443" s="2" t="s">
        <v>19</v>
      </c>
      <c r="C443" s="2" t="s">
        <v>24</v>
      </c>
      <c r="D443" s="2" t="s">
        <v>450</v>
      </c>
      <c r="E443" s="2" t="s">
        <v>696</v>
      </c>
      <c r="F443" s="3">
        <v>3</v>
      </c>
      <c r="G443" s="3">
        <v>18</v>
      </c>
    </row>
    <row r="444" spans="1:7" ht="12.75">
      <c r="A444" s="2" t="s">
        <v>8</v>
      </c>
      <c r="B444" s="2" t="s">
        <v>19</v>
      </c>
      <c r="C444" s="2" t="s">
        <v>23</v>
      </c>
      <c r="D444" s="2" t="s">
        <v>451</v>
      </c>
      <c r="E444" s="2" t="s">
        <v>696</v>
      </c>
      <c r="F444" s="3">
        <v>9</v>
      </c>
      <c r="G444" s="3">
        <v>18</v>
      </c>
    </row>
    <row r="445" spans="1:7" ht="12.75">
      <c r="A445" s="2" t="s">
        <v>8</v>
      </c>
      <c r="B445" s="2" t="s">
        <v>19</v>
      </c>
      <c r="C445" s="2" t="s">
        <v>24</v>
      </c>
      <c r="D445" s="2" t="s">
        <v>451</v>
      </c>
      <c r="E445" s="2" t="s">
        <v>696</v>
      </c>
      <c r="F445" s="3">
        <v>75</v>
      </c>
      <c r="G445" s="3">
        <v>18</v>
      </c>
    </row>
    <row r="446" spans="1:7" ht="12.75">
      <c r="A446" s="2" t="s">
        <v>8</v>
      </c>
      <c r="B446" s="2" t="s">
        <v>19</v>
      </c>
      <c r="C446" s="2" t="s">
        <v>23</v>
      </c>
      <c r="D446" s="2" t="s">
        <v>452</v>
      </c>
      <c r="E446" s="2" t="s">
        <v>919</v>
      </c>
      <c r="F446" s="3">
        <v>4</v>
      </c>
      <c r="G446" s="3">
        <v>2</v>
      </c>
    </row>
    <row r="447" spans="1:7" ht="12.75">
      <c r="A447" s="2" t="s">
        <v>8</v>
      </c>
      <c r="B447" s="2" t="s">
        <v>19</v>
      </c>
      <c r="C447" s="2" t="s">
        <v>23</v>
      </c>
      <c r="D447" s="2" t="s">
        <v>453</v>
      </c>
      <c r="E447" s="2" t="s">
        <v>919</v>
      </c>
      <c r="F447" s="3">
        <v>19</v>
      </c>
      <c r="G447" s="3">
        <v>2</v>
      </c>
    </row>
    <row r="448" spans="1:7" ht="12.75">
      <c r="A448" s="2" t="s">
        <v>8</v>
      </c>
      <c r="B448" s="2" t="s">
        <v>19</v>
      </c>
      <c r="C448" s="2" t="s">
        <v>23</v>
      </c>
      <c r="D448" s="2" t="s">
        <v>454</v>
      </c>
      <c r="E448" s="2" t="s">
        <v>920</v>
      </c>
      <c r="F448" s="3">
        <v>4</v>
      </c>
      <c r="G448" s="3">
        <v>3</v>
      </c>
    </row>
    <row r="449" spans="1:7" ht="12.75">
      <c r="A449" s="2" t="s">
        <v>8</v>
      </c>
      <c r="B449" s="2" t="s">
        <v>19</v>
      </c>
      <c r="C449" s="2" t="s">
        <v>24</v>
      </c>
      <c r="D449" s="2" t="s">
        <v>454</v>
      </c>
      <c r="E449" s="2" t="s">
        <v>920</v>
      </c>
      <c r="F449" s="3">
        <v>81</v>
      </c>
      <c r="G449" s="3">
        <v>3</v>
      </c>
    </row>
    <row r="450" spans="1:7" ht="12.75">
      <c r="A450" s="2" t="s">
        <v>8</v>
      </c>
      <c r="B450" s="2" t="s">
        <v>19</v>
      </c>
      <c r="C450" s="2" t="s">
        <v>24</v>
      </c>
      <c r="D450" s="2" t="s">
        <v>455</v>
      </c>
      <c r="E450" s="2" t="s">
        <v>920</v>
      </c>
      <c r="F450" s="3">
        <v>32</v>
      </c>
      <c r="G450" s="3">
        <v>3</v>
      </c>
    </row>
    <row r="451" spans="1:7" ht="12.75">
      <c r="A451" s="2" t="s">
        <v>8</v>
      </c>
      <c r="B451" s="2" t="s">
        <v>19</v>
      </c>
      <c r="C451" s="2" t="s">
        <v>23</v>
      </c>
      <c r="D451" s="2" t="s">
        <v>456</v>
      </c>
      <c r="E451" s="2" t="s">
        <v>812</v>
      </c>
      <c r="F451" s="3">
        <v>25</v>
      </c>
      <c r="G451" s="3">
        <v>5</v>
      </c>
    </row>
    <row r="452" spans="1:7" ht="12.75">
      <c r="A452" s="2" t="s">
        <v>8</v>
      </c>
      <c r="B452" s="2" t="s">
        <v>19</v>
      </c>
      <c r="C452" s="2" t="s">
        <v>23</v>
      </c>
      <c r="D452" s="2" t="s">
        <v>457</v>
      </c>
      <c r="E452" s="2" t="s">
        <v>812</v>
      </c>
      <c r="F452" s="3">
        <v>22</v>
      </c>
      <c r="G452" s="3">
        <v>5</v>
      </c>
    </row>
    <row r="453" spans="1:7" ht="12.75">
      <c r="A453" s="2" t="s">
        <v>8</v>
      </c>
      <c r="B453" s="2" t="s">
        <v>19</v>
      </c>
      <c r="C453" s="2" t="s">
        <v>24</v>
      </c>
      <c r="D453" s="2" t="s">
        <v>458</v>
      </c>
      <c r="E453" s="2" t="s">
        <v>705</v>
      </c>
      <c r="F453" s="3">
        <v>26</v>
      </c>
      <c r="G453" s="3">
        <v>0</v>
      </c>
    </row>
    <row r="454" spans="1:7" ht="12.75">
      <c r="A454" s="2" t="s">
        <v>8</v>
      </c>
      <c r="B454" s="2" t="s">
        <v>19</v>
      </c>
      <c r="C454" s="2" t="s">
        <v>24</v>
      </c>
      <c r="D454" s="2" t="s">
        <v>459</v>
      </c>
      <c r="E454" s="2" t="s">
        <v>705</v>
      </c>
      <c r="F454" s="3">
        <v>65</v>
      </c>
      <c r="G454" s="3">
        <v>0</v>
      </c>
    </row>
    <row r="455" spans="1:7" ht="12.75">
      <c r="A455" s="2" t="s">
        <v>8</v>
      </c>
      <c r="B455" s="2" t="s">
        <v>19</v>
      </c>
      <c r="C455" s="2" t="s">
        <v>23</v>
      </c>
      <c r="D455" s="2" t="s">
        <v>460</v>
      </c>
      <c r="E455" s="2" t="s">
        <v>813</v>
      </c>
      <c r="F455" s="3">
        <v>3</v>
      </c>
      <c r="G455" s="3">
        <v>6</v>
      </c>
    </row>
    <row r="456" spans="1:7" ht="12.75">
      <c r="A456" s="2" t="s">
        <v>8</v>
      </c>
      <c r="B456" s="2" t="s">
        <v>19</v>
      </c>
      <c r="C456" s="2" t="s">
        <v>23</v>
      </c>
      <c r="D456" s="2" t="s">
        <v>461</v>
      </c>
      <c r="E456" s="2" t="s">
        <v>921</v>
      </c>
      <c r="F456" s="3">
        <v>1</v>
      </c>
      <c r="G456" s="3">
        <v>5</v>
      </c>
    </row>
    <row r="457" spans="1:7" ht="12.75">
      <c r="A457" s="2" t="s">
        <v>8</v>
      </c>
      <c r="B457" s="2" t="s">
        <v>19</v>
      </c>
      <c r="C457" s="2" t="s">
        <v>23</v>
      </c>
      <c r="D457" s="2" t="s">
        <v>462</v>
      </c>
      <c r="E457" s="2" t="s">
        <v>921</v>
      </c>
      <c r="F457" s="3">
        <v>56</v>
      </c>
      <c r="G457" s="3">
        <v>5</v>
      </c>
    </row>
    <row r="458" spans="1:7" ht="12.75">
      <c r="A458" s="2" t="s">
        <v>8</v>
      </c>
      <c r="B458" s="2" t="s">
        <v>19</v>
      </c>
      <c r="C458" s="2" t="s">
        <v>23</v>
      </c>
      <c r="D458" s="2" t="s">
        <v>463</v>
      </c>
      <c r="E458" s="2" t="s">
        <v>922</v>
      </c>
      <c r="F458" s="3">
        <v>29</v>
      </c>
      <c r="G458" s="3">
        <v>4</v>
      </c>
    </row>
    <row r="459" spans="1:7" ht="12.75">
      <c r="A459" s="2" t="s">
        <v>8</v>
      </c>
      <c r="B459" s="2" t="s">
        <v>19</v>
      </c>
      <c r="C459" s="2" t="s">
        <v>23</v>
      </c>
      <c r="D459" s="2" t="s">
        <v>464</v>
      </c>
      <c r="E459" s="2" t="s">
        <v>923</v>
      </c>
      <c r="F459" s="3">
        <v>40</v>
      </c>
      <c r="G459" s="3">
        <v>4</v>
      </c>
    </row>
    <row r="460" spans="1:7" ht="12.75">
      <c r="A460" s="2" t="s">
        <v>8</v>
      </c>
      <c r="B460" s="2" t="s">
        <v>19</v>
      </c>
      <c r="C460" s="2" t="s">
        <v>23</v>
      </c>
      <c r="D460" s="2" t="s">
        <v>465</v>
      </c>
      <c r="E460" s="2" t="s">
        <v>923</v>
      </c>
      <c r="F460" s="3">
        <v>16</v>
      </c>
      <c r="G460" s="3">
        <v>4</v>
      </c>
    </row>
    <row r="461" spans="1:7" ht="12.75">
      <c r="A461" s="2" t="s">
        <v>8</v>
      </c>
      <c r="B461" s="2" t="s">
        <v>19</v>
      </c>
      <c r="C461" s="2" t="s">
        <v>23</v>
      </c>
      <c r="D461" s="2" t="s">
        <v>466</v>
      </c>
      <c r="E461" s="2" t="s">
        <v>924</v>
      </c>
      <c r="F461" s="3">
        <v>15</v>
      </c>
      <c r="G461" s="3">
        <v>5</v>
      </c>
    </row>
    <row r="462" spans="1:7" ht="12.75">
      <c r="A462" s="2" t="s">
        <v>8</v>
      </c>
      <c r="B462" s="2" t="s">
        <v>19</v>
      </c>
      <c r="C462" s="2" t="s">
        <v>23</v>
      </c>
      <c r="D462" s="2" t="s">
        <v>467</v>
      </c>
      <c r="E462" s="2" t="s">
        <v>925</v>
      </c>
      <c r="F462" s="3">
        <v>25</v>
      </c>
      <c r="G462" s="3">
        <v>5</v>
      </c>
    </row>
    <row r="463" spans="1:7" ht="12.75">
      <c r="A463" s="2" t="s">
        <v>8</v>
      </c>
      <c r="B463" s="2" t="s">
        <v>19</v>
      </c>
      <c r="C463" s="2" t="s">
        <v>23</v>
      </c>
      <c r="D463" s="2" t="s">
        <v>468</v>
      </c>
      <c r="E463" s="2" t="s">
        <v>925</v>
      </c>
      <c r="F463" s="3">
        <v>58</v>
      </c>
      <c r="G463" s="3">
        <v>5</v>
      </c>
    </row>
    <row r="464" spans="1:7" ht="12.75">
      <c r="A464" s="2" t="s">
        <v>8</v>
      </c>
      <c r="B464" s="2" t="s">
        <v>19</v>
      </c>
      <c r="C464" s="2" t="s">
        <v>23</v>
      </c>
      <c r="D464" s="2" t="s">
        <v>469</v>
      </c>
      <c r="E464" s="2" t="s">
        <v>926</v>
      </c>
      <c r="F464" s="3">
        <v>1</v>
      </c>
      <c r="G464" s="3">
        <v>6</v>
      </c>
    </row>
    <row r="465" spans="1:7" ht="12.75">
      <c r="A465" s="2" t="s">
        <v>8</v>
      </c>
      <c r="B465" s="2" t="s">
        <v>19</v>
      </c>
      <c r="C465" s="2" t="s">
        <v>24</v>
      </c>
      <c r="D465" s="2" t="s">
        <v>469</v>
      </c>
      <c r="E465" s="2" t="s">
        <v>926</v>
      </c>
      <c r="F465" s="3">
        <v>69</v>
      </c>
      <c r="G465" s="3">
        <v>6</v>
      </c>
    </row>
    <row r="466" spans="1:7" ht="12.75">
      <c r="A466" s="2" t="s">
        <v>8</v>
      </c>
      <c r="B466" s="2" t="s">
        <v>19</v>
      </c>
      <c r="C466" s="2" t="s">
        <v>23</v>
      </c>
      <c r="D466" s="2" t="s">
        <v>470</v>
      </c>
      <c r="E466" s="2" t="s">
        <v>926</v>
      </c>
      <c r="F466" s="3">
        <v>1</v>
      </c>
      <c r="G466" s="3">
        <v>6</v>
      </c>
    </row>
    <row r="467" spans="1:7" ht="12.75">
      <c r="A467" s="2" t="s">
        <v>8</v>
      </c>
      <c r="B467" s="2" t="s">
        <v>19</v>
      </c>
      <c r="C467" s="2" t="s">
        <v>24</v>
      </c>
      <c r="D467" s="2" t="s">
        <v>471</v>
      </c>
      <c r="E467" s="2" t="s">
        <v>926</v>
      </c>
      <c r="F467" s="3">
        <v>31</v>
      </c>
      <c r="G467" s="3">
        <v>6</v>
      </c>
    </row>
    <row r="468" spans="1:7" ht="12.75">
      <c r="A468" s="2" t="s">
        <v>8</v>
      </c>
      <c r="B468" s="2" t="s">
        <v>19</v>
      </c>
      <c r="C468" s="2" t="s">
        <v>23</v>
      </c>
      <c r="D468" s="2" t="s">
        <v>472</v>
      </c>
      <c r="E468" s="2" t="s">
        <v>927</v>
      </c>
      <c r="F468" s="3">
        <v>1</v>
      </c>
      <c r="G468" s="3">
        <v>4</v>
      </c>
    </row>
    <row r="469" spans="1:7" ht="12.75">
      <c r="A469" s="2" t="s">
        <v>8</v>
      </c>
      <c r="B469" s="2" t="s">
        <v>19</v>
      </c>
      <c r="C469" s="2" t="s">
        <v>23</v>
      </c>
      <c r="D469" s="2" t="s">
        <v>473</v>
      </c>
      <c r="E469" s="2" t="s">
        <v>928</v>
      </c>
      <c r="F469" s="3">
        <v>52</v>
      </c>
      <c r="G469" s="3">
        <v>6</v>
      </c>
    </row>
    <row r="470" spans="1:7" ht="12.75">
      <c r="A470" s="2" t="s">
        <v>8</v>
      </c>
      <c r="B470" s="2" t="s">
        <v>19</v>
      </c>
      <c r="C470" s="2" t="s">
        <v>23</v>
      </c>
      <c r="D470" s="2" t="s">
        <v>474</v>
      </c>
      <c r="E470" s="2" t="s">
        <v>929</v>
      </c>
      <c r="F470" s="3">
        <v>13</v>
      </c>
      <c r="G470" s="3">
        <v>6</v>
      </c>
    </row>
    <row r="471" spans="1:7" ht="12.75">
      <c r="A471" s="2" t="s">
        <v>8</v>
      </c>
      <c r="B471" s="2" t="s">
        <v>19</v>
      </c>
      <c r="C471" s="2" t="s">
        <v>23</v>
      </c>
      <c r="D471" s="2" t="s">
        <v>475</v>
      </c>
      <c r="E471" s="2" t="s">
        <v>930</v>
      </c>
      <c r="F471" s="3">
        <v>46</v>
      </c>
      <c r="G471" s="3">
        <v>6</v>
      </c>
    </row>
    <row r="472" spans="1:7" ht="12.75">
      <c r="A472" s="2" t="s">
        <v>8</v>
      </c>
      <c r="B472" s="2" t="s">
        <v>19</v>
      </c>
      <c r="C472" s="2" t="s">
        <v>24</v>
      </c>
      <c r="D472" s="2" t="s">
        <v>476</v>
      </c>
      <c r="E472" s="2" t="s">
        <v>931</v>
      </c>
      <c r="F472" s="3">
        <v>9</v>
      </c>
      <c r="G472" s="3">
        <v>4</v>
      </c>
    </row>
    <row r="473" spans="1:7" ht="12.75">
      <c r="A473" s="2" t="s">
        <v>8</v>
      </c>
      <c r="B473" s="2" t="s">
        <v>19</v>
      </c>
      <c r="C473" s="2" t="s">
        <v>23</v>
      </c>
      <c r="D473" s="2" t="s">
        <v>477</v>
      </c>
      <c r="E473" s="2" t="s">
        <v>932</v>
      </c>
      <c r="F473" s="3">
        <v>5</v>
      </c>
      <c r="G473" s="3">
        <v>2</v>
      </c>
    </row>
    <row r="474" spans="1:7" ht="12.75">
      <c r="A474" s="2" t="s">
        <v>8</v>
      </c>
      <c r="B474" s="2" t="s">
        <v>19</v>
      </c>
      <c r="C474" s="2" t="s">
        <v>23</v>
      </c>
      <c r="D474" s="2" t="s">
        <v>478</v>
      </c>
      <c r="E474" s="2" t="s">
        <v>932</v>
      </c>
      <c r="F474" s="3">
        <v>40</v>
      </c>
      <c r="G474" s="3">
        <v>2</v>
      </c>
    </row>
    <row r="475" spans="1:7" ht="12.75">
      <c r="A475" s="2" t="s">
        <v>8</v>
      </c>
      <c r="B475" s="2" t="s">
        <v>19</v>
      </c>
      <c r="C475" s="2" t="s">
        <v>23</v>
      </c>
      <c r="D475" s="2" t="s">
        <v>479</v>
      </c>
      <c r="E475" s="2" t="s">
        <v>933</v>
      </c>
      <c r="F475" s="3">
        <v>1</v>
      </c>
      <c r="G475" s="3">
        <v>4</v>
      </c>
    </row>
    <row r="476" spans="1:7" ht="12.75">
      <c r="A476" s="2" t="s">
        <v>8</v>
      </c>
      <c r="B476" s="2" t="s">
        <v>19</v>
      </c>
      <c r="C476" s="2" t="s">
        <v>23</v>
      </c>
      <c r="D476" s="2" t="s">
        <v>480</v>
      </c>
      <c r="E476" s="2" t="s">
        <v>933</v>
      </c>
      <c r="F476" s="3">
        <v>5</v>
      </c>
      <c r="G476" s="3">
        <v>6</v>
      </c>
    </row>
    <row r="477" spans="1:7" ht="12.75">
      <c r="A477" s="2" t="s">
        <v>8</v>
      </c>
      <c r="B477" s="2" t="s">
        <v>19</v>
      </c>
      <c r="C477" s="2" t="s">
        <v>23</v>
      </c>
      <c r="D477" s="2" t="s">
        <v>481</v>
      </c>
      <c r="E477" s="2" t="s">
        <v>933</v>
      </c>
      <c r="F477" s="3">
        <v>22</v>
      </c>
      <c r="G477" s="3">
        <v>6</v>
      </c>
    </row>
    <row r="478" spans="1:7" ht="12.75">
      <c r="A478" s="2" t="s">
        <v>8</v>
      </c>
      <c r="B478" s="2" t="s">
        <v>19</v>
      </c>
      <c r="C478" s="2" t="s">
        <v>23</v>
      </c>
      <c r="D478" s="2" t="s">
        <v>482</v>
      </c>
      <c r="E478" s="2" t="s">
        <v>934</v>
      </c>
      <c r="F478" s="3">
        <v>29</v>
      </c>
      <c r="G478" s="3">
        <v>6</v>
      </c>
    </row>
    <row r="479" spans="1:7" ht="12.75">
      <c r="A479" s="2" t="s">
        <v>8</v>
      </c>
      <c r="B479" s="2" t="s">
        <v>19</v>
      </c>
      <c r="C479" s="2" t="s">
        <v>23</v>
      </c>
      <c r="D479" s="2" t="s">
        <v>483</v>
      </c>
      <c r="E479" s="2" t="s">
        <v>935</v>
      </c>
      <c r="F479" s="3">
        <v>1</v>
      </c>
      <c r="G479" s="3">
        <v>5</v>
      </c>
    </row>
    <row r="480" spans="1:7" ht="12.75">
      <c r="A480" s="2" t="s">
        <v>8</v>
      </c>
      <c r="B480" s="2" t="s">
        <v>19</v>
      </c>
      <c r="C480" s="2" t="s">
        <v>24</v>
      </c>
      <c r="D480" s="2" t="s">
        <v>484</v>
      </c>
      <c r="E480" s="2" t="s">
        <v>936</v>
      </c>
      <c r="F480" s="3">
        <v>8</v>
      </c>
      <c r="G480" s="3">
        <v>6</v>
      </c>
    </row>
    <row r="481" spans="1:7" ht="12.75">
      <c r="A481" s="2" t="s">
        <v>8</v>
      </c>
      <c r="B481" s="2" t="s">
        <v>19</v>
      </c>
      <c r="C481" s="2" t="s">
        <v>24</v>
      </c>
      <c r="D481" s="2" t="s">
        <v>485</v>
      </c>
      <c r="E481" s="2" t="s">
        <v>936</v>
      </c>
      <c r="F481" s="3">
        <v>13</v>
      </c>
      <c r="G481" s="3">
        <v>6</v>
      </c>
    </row>
    <row r="482" spans="1:7" ht="12.75">
      <c r="A482" s="2" t="s">
        <v>8</v>
      </c>
      <c r="B482" s="2" t="s">
        <v>19</v>
      </c>
      <c r="C482" s="2" t="s">
        <v>24</v>
      </c>
      <c r="D482" s="2" t="s">
        <v>486</v>
      </c>
      <c r="E482" s="2" t="s">
        <v>724</v>
      </c>
      <c r="F482" s="3">
        <v>27</v>
      </c>
      <c r="G482" s="3">
        <v>0</v>
      </c>
    </row>
    <row r="483" spans="1:7" ht="12.75">
      <c r="A483" s="2" t="s">
        <v>8</v>
      </c>
      <c r="B483" s="2" t="s">
        <v>19</v>
      </c>
      <c r="C483" s="2" t="s">
        <v>24</v>
      </c>
      <c r="D483" s="2" t="s">
        <v>487</v>
      </c>
      <c r="E483" s="2" t="s">
        <v>724</v>
      </c>
      <c r="F483" s="3">
        <v>62</v>
      </c>
      <c r="G483" s="3">
        <v>0</v>
      </c>
    </row>
    <row r="484" spans="1:7" ht="12.75">
      <c r="A484" s="2" t="s">
        <v>8</v>
      </c>
      <c r="B484" s="2" t="s">
        <v>19</v>
      </c>
      <c r="C484" s="2" t="s">
        <v>24</v>
      </c>
      <c r="D484" s="2" t="s">
        <v>488</v>
      </c>
      <c r="E484" s="2" t="s">
        <v>937</v>
      </c>
      <c r="F484" s="3">
        <v>26</v>
      </c>
      <c r="G484" s="3">
        <v>6</v>
      </c>
    </row>
    <row r="485" spans="1:7" ht="12.75">
      <c r="A485" s="2" t="s">
        <v>8</v>
      </c>
      <c r="B485" s="2" t="s">
        <v>19</v>
      </c>
      <c r="C485" s="2" t="s">
        <v>24</v>
      </c>
      <c r="D485" s="2" t="s">
        <v>489</v>
      </c>
      <c r="E485" s="2" t="s">
        <v>937</v>
      </c>
      <c r="F485" s="3">
        <v>69</v>
      </c>
      <c r="G485" s="3">
        <v>6</v>
      </c>
    </row>
    <row r="486" spans="1:7" ht="12.75">
      <c r="A486" s="2" t="s">
        <v>8</v>
      </c>
      <c r="B486" s="2" t="s">
        <v>19</v>
      </c>
      <c r="C486" s="2" t="s">
        <v>23</v>
      </c>
      <c r="D486" s="2" t="s">
        <v>490</v>
      </c>
      <c r="E486" s="2" t="s">
        <v>938</v>
      </c>
      <c r="F486" s="3">
        <v>58</v>
      </c>
      <c r="G486" s="3">
        <v>5</v>
      </c>
    </row>
    <row r="487" spans="1:7" ht="12.75">
      <c r="A487" s="2" t="s">
        <v>8</v>
      </c>
      <c r="B487" s="2" t="s">
        <v>19</v>
      </c>
      <c r="C487" s="2" t="s">
        <v>23</v>
      </c>
      <c r="D487" s="2" t="s">
        <v>491</v>
      </c>
      <c r="E487" s="2" t="s">
        <v>939</v>
      </c>
      <c r="F487" s="3">
        <v>3</v>
      </c>
      <c r="G487" s="3">
        <v>5</v>
      </c>
    </row>
    <row r="488" spans="1:7" ht="12.75">
      <c r="A488" s="2" t="s">
        <v>8</v>
      </c>
      <c r="B488" s="2" t="s">
        <v>19</v>
      </c>
      <c r="C488" s="2" t="s">
        <v>23</v>
      </c>
      <c r="D488" s="2" t="s">
        <v>492</v>
      </c>
      <c r="E488" s="2" t="s">
        <v>939</v>
      </c>
      <c r="F488" s="3">
        <v>27</v>
      </c>
      <c r="G488" s="3">
        <v>5</v>
      </c>
    </row>
    <row r="489" spans="1:7" ht="12.75">
      <c r="A489" s="2" t="s">
        <v>8</v>
      </c>
      <c r="B489" s="2" t="s">
        <v>19</v>
      </c>
      <c r="C489" s="2" t="s">
        <v>23</v>
      </c>
      <c r="D489" s="2" t="s">
        <v>493</v>
      </c>
      <c r="E489" s="2" t="s">
        <v>940</v>
      </c>
      <c r="F489" s="3">
        <v>15</v>
      </c>
      <c r="G489" s="3">
        <v>5</v>
      </c>
    </row>
    <row r="490" spans="1:7" ht="12.75">
      <c r="A490" s="2" t="s">
        <v>8</v>
      </c>
      <c r="B490" s="2" t="s">
        <v>19</v>
      </c>
      <c r="C490" s="2" t="s">
        <v>23</v>
      </c>
      <c r="D490" s="2" t="s">
        <v>494</v>
      </c>
      <c r="E490" s="2" t="s">
        <v>940</v>
      </c>
      <c r="F490" s="3">
        <v>7</v>
      </c>
      <c r="G490" s="3">
        <v>5</v>
      </c>
    </row>
    <row r="491" spans="1:7" ht="12.75">
      <c r="A491" s="2" t="s">
        <v>8</v>
      </c>
      <c r="B491" s="2" t="s">
        <v>19</v>
      </c>
      <c r="C491" s="2" t="s">
        <v>24</v>
      </c>
      <c r="D491" s="2" t="s">
        <v>495</v>
      </c>
      <c r="E491" s="2" t="s">
        <v>941</v>
      </c>
      <c r="F491" s="3">
        <v>26</v>
      </c>
      <c r="G491" s="3">
        <v>4</v>
      </c>
    </row>
    <row r="492" spans="1:7" ht="12.75">
      <c r="A492" s="2" t="s">
        <v>8</v>
      </c>
      <c r="B492" s="2" t="s">
        <v>19</v>
      </c>
      <c r="C492" s="2" t="s">
        <v>24</v>
      </c>
      <c r="D492" s="2" t="s">
        <v>496</v>
      </c>
      <c r="E492" s="2" t="s">
        <v>941</v>
      </c>
      <c r="F492" s="3">
        <v>30</v>
      </c>
      <c r="G492" s="3">
        <v>4</v>
      </c>
    </row>
    <row r="493" spans="1:7" ht="12.75">
      <c r="A493" s="2" t="s">
        <v>8</v>
      </c>
      <c r="B493" s="2" t="s">
        <v>19</v>
      </c>
      <c r="C493" s="2" t="s">
        <v>24</v>
      </c>
      <c r="D493" s="2" t="s">
        <v>497</v>
      </c>
      <c r="E493" s="2" t="s">
        <v>942</v>
      </c>
      <c r="F493" s="3">
        <v>13</v>
      </c>
      <c r="G493" s="3">
        <v>6</v>
      </c>
    </row>
    <row r="494" spans="1:7" ht="12.75">
      <c r="A494" s="2" t="s">
        <v>8</v>
      </c>
      <c r="B494" s="2" t="s">
        <v>19</v>
      </c>
      <c r="C494" s="2" t="s">
        <v>24</v>
      </c>
      <c r="D494" s="2" t="s">
        <v>498</v>
      </c>
      <c r="E494" s="2" t="s">
        <v>943</v>
      </c>
      <c r="F494" s="3">
        <v>9</v>
      </c>
      <c r="G494" s="3">
        <v>4</v>
      </c>
    </row>
    <row r="495" spans="1:7" ht="12.75">
      <c r="A495" s="2" t="s">
        <v>8</v>
      </c>
      <c r="B495" s="2" t="s">
        <v>19</v>
      </c>
      <c r="C495" s="2" t="s">
        <v>24</v>
      </c>
      <c r="D495" s="2" t="s">
        <v>499</v>
      </c>
      <c r="E495" s="2" t="s">
        <v>943</v>
      </c>
      <c r="F495" s="3">
        <v>25</v>
      </c>
      <c r="G495" s="3">
        <v>4</v>
      </c>
    </row>
    <row r="496" spans="1:7" ht="12.75">
      <c r="A496" s="2" t="s">
        <v>8</v>
      </c>
      <c r="B496" s="2" t="s">
        <v>19</v>
      </c>
      <c r="C496" s="2" t="s">
        <v>24</v>
      </c>
      <c r="D496" s="2" t="s">
        <v>500</v>
      </c>
      <c r="E496" s="2" t="s">
        <v>944</v>
      </c>
      <c r="F496" s="3">
        <v>10</v>
      </c>
      <c r="G496" s="3">
        <v>2</v>
      </c>
    </row>
    <row r="497" spans="1:7" ht="12.75">
      <c r="A497" s="2" t="s">
        <v>8</v>
      </c>
      <c r="B497" s="2" t="s">
        <v>19</v>
      </c>
      <c r="C497" s="2" t="s">
        <v>24</v>
      </c>
      <c r="D497" s="2" t="s">
        <v>501</v>
      </c>
      <c r="E497" s="2" t="s">
        <v>944</v>
      </c>
      <c r="F497" s="3">
        <v>148</v>
      </c>
      <c r="G497" s="3">
        <v>2</v>
      </c>
    </row>
    <row r="498" spans="1:7" ht="12.75">
      <c r="A498" s="2" t="s">
        <v>8</v>
      </c>
      <c r="B498" s="2" t="s">
        <v>19</v>
      </c>
      <c r="C498" s="2" t="s">
        <v>24</v>
      </c>
      <c r="D498" s="2" t="s">
        <v>502</v>
      </c>
      <c r="E498" s="2" t="s">
        <v>945</v>
      </c>
      <c r="F498" s="3">
        <v>8</v>
      </c>
      <c r="G498" s="3">
        <v>5</v>
      </c>
    </row>
    <row r="499" spans="1:7" ht="12.75">
      <c r="A499" s="2" t="s">
        <v>8</v>
      </c>
      <c r="B499" s="2" t="s">
        <v>19</v>
      </c>
      <c r="C499" s="2" t="s">
        <v>24</v>
      </c>
      <c r="D499" s="2" t="s">
        <v>503</v>
      </c>
      <c r="E499" s="2" t="s">
        <v>945</v>
      </c>
      <c r="F499" s="3">
        <v>13</v>
      </c>
      <c r="G499" s="3">
        <v>5</v>
      </c>
    </row>
    <row r="500" spans="1:7" ht="12.75">
      <c r="A500" s="2" t="s">
        <v>8</v>
      </c>
      <c r="B500" s="2" t="s">
        <v>19</v>
      </c>
      <c r="C500" s="2" t="s">
        <v>24</v>
      </c>
      <c r="D500" s="2" t="s">
        <v>504</v>
      </c>
      <c r="E500" s="2" t="s">
        <v>946</v>
      </c>
      <c r="F500" s="3">
        <v>8</v>
      </c>
      <c r="G500" s="3">
        <v>4</v>
      </c>
    </row>
    <row r="501" spans="1:7" ht="12.75">
      <c r="A501" s="2" t="s">
        <v>8</v>
      </c>
      <c r="B501" s="2" t="s">
        <v>19</v>
      </c>
      <c r="C501" s="2" t="s">
        <v>24</v>
      </c>
      <c r="D501" s="2" t="s">
        <v>505</v>
      </c>
      <c r="E501" s="2" t="s">
        <v>946</v>
      </c>
      <c r="F501" s="3">
        <v>21</v>
      </c>
      <c r="G501" s="3">
        <v>4</v>
      </c>
    </row>
    <row r="502" spans="1:7" ht="12.75">
      <c r="A502" s="2" t="s">
        <v>8</v>
      </c>
      <c r="B502" s="2" t="s">
        <v>19</v>
      </c>
      <c r="C502" s="2" t="s">
        <v>24</v>
      </c>
      <c r="D502" s="2" t="s">
        <v>506</v>
      </c>
      <c r="E502" s="2" t="s">
        <v>947</v>
      </c>
      <c r="F502" s="3">
        <v>9</v>
      </c>
      <c r="G502" s="3">
        <v>3</v>
      </c>
    </row>
    <row r="503" spans="1:7" ht="12.75">
      <c r="A503" s="2" t="s">
        <v>8</v>
      </c>
      <c r="B503" s="2" t="s">
        <v>19</v>
      </c>
      <c r="C503" s="2" t="s">
        <v>24</v>
      </c>
      <c r="D503" s="2" t="s">
        <v>507</v>
      </c>
      <c r="E503" s="2" t="s">
        <v>948</v>
      </c>
      <c r="F503" s="3">
        <v>69</v>
      </c>
      <c r="G503" s="3">
        <v>4</v>
      </c>
    </row>
    <row r="504" spans="1:7" ht="12.75">
      <c r="A504" s="2" t="s">
        <v>8</v>
      </c>
      <c r="B504" s="2" t="s">
        <v>19</v>
      </c>
      <c r="C504" s="2" t="s">
        <v>23</v>
      </c>
      <c r="D504" s="2" t="s">
        <v>508</v>
      </c>
      <c r="E504" s="2" t="s">
        <v>949</v>
      </c>
      <c r="F504" s="3">
        <v>29</v>
      </c>
      <c r="G504" s="3">
        <v>5</v>
      </c>
    </row>
    <row r="505" spans="1:7" ht="12.75">
      <c r="A505" s="2" t="s">
        <v>8</v>
      </c>
      <c r="B505" s="2" t="s">
        <v>19</v>
      </c>
      <c r="C505" s="2" t="s">
        <v>24</v>
      </c>
      <c r="D505" s="2" t="s">
        <v>509</v>
      </c>
      <c r="E505" s="2" t="s">
        <v>950</v>
      </c>
      <c r="F505" s="3">
        <v>62</v>
      </c>
      <c r="G505" s="3">
        <v>5</v>
      </c>
    </row>
    <row r="506" spans="1:7" ht="12.75">
      <c r="A506" s="2" t="s">
        <v>8</v>
      </c>
      <c r="B506" s="2" t="s">
        <v>19</v>
      </c>
      <c r="C506" s="2" t="s">
        <v>23</v>
      </c>
      <c r="D506" s="2" t="s">
        <v>509</v>
      </c>
      <c r="E506" s="2" t="s">
        <v>950</v>
      </c>
      <c r="F506" s="3">
        <v>2</v>
      </c>
      <c r="G506" s="3">
        <v>5</v>
      </c>
    </row>
    <row r="507" spans="1:7" ht="12.75">
      <c r="A507" s="2" t="s">
        <v>8</v>
      </c>
      <c r="B507" s="2" t="s">
        <v>19</v>
      </c>
      <c r="C507" s="2" t="s">
        <v>24</v>
      </c>
      <c r="D507" s="2" t="s">
        <v>510</v>
      </c>
      <c r="E507" s="2" t="s">
        <v>951</v>
      </c>
      <c r="F507" s="3">
        <v>12</v>
      </c>
      <c r="G507" s="3">
        <v>4</v>
      </c>
    </row>
    <row r="508" spans="1:7" ht="12.75">
      <c r="A508" s="2" t="s">
        <v>8</v>
      </c>
      <c r="B508" s="2" t="s">
        <v>19</v>
      </c>
      <c r="C508" s="2" t="s">
        <v>24</v>
      </c>
      <c r="D508" s="2" t="s">
        <v>511</v>
      </c>
      <c r="E508" s="2" t="s">
        <v>952</v>
      </c>
      <c r="F508" s="3">
        <v>1</v>
      </c>
      <c r="G508" s="3">
        <v>5</v>
      </c>
    </row>
    <row r="509" spans="1:7" ht="12.75">
      <c r="A509" s="2" t="s">
        <v>8</v>
      </c>
      <c r="B509" s="2" t="s">
        <v>19</v>
      </c>
      <c r="C509" s="2" t="s">
        <v>24</v>
      </c>
      <c r="D509" s="2" t="s">
        <v>512</v>
      </c>
      <c r="E509" s="2" t="s">
        <v>952</v>
      </c>
      <c r="F509" s="3">
        <v>58</v>
      </c>
      <c r="G509" s="3">
        <v>4</v>
      </c>
    </row>
    <row r="510" spans="1:7" ht="12.75">
      <c r="A510" s="2" t="s">
        <v>8</v>
      </c>
      <c r="B510" s="2" t="s">
        <v>19</v>
      </c>
      <c r="C510" s="2" t="s">
        <v>24</v>
      </c>
      <c r="D510" s="2" t="s">
        <v>513</v>
      </c>
      <c r="E510" s="2" t="s">
        <v>952</v>
      </c>
      <c r="F510" s="3">
        <v>1</v>
      </c>
      <c r="G510" s="3">
        <v>5</v>
      </c>
    </row>
    <row r="511" spans="1:7" ht="12.75">
      <c r="A511" s="2" t="s">
        <v>8</v>
      </c>
      <c r="B511" s="2" t="s">
        <v>19</v>
      </c>
      <c r="C511" s="2" t="s">
        <v>24</v>
      </c>
      <c r="D511" s="2" t="s">
        <v>514</v>
      </c>
      <c r="E511" s="2" t="s">
        <v>952</v>
      </c>
      <c r="F511" s="3">
        <v>7</v>
      </c>
      <c r="G511" s="3">
        <v>4</v>
      </c>
    </row>
    <row r="512" spans="1:7" ht="12.75">
      <c r="A512" s="2" t="s">
        <v>8</v>
      </c>
      <c r="B512" s="2" t="s">
        <v>19</v>
      </c>
      <c r="C512" s="2" t="s">
        <v>24</v>
      </c>
      <c r="D512" s="2" t="s">
        <v>515</v>
      </c>
      <c r="E512" s="2" t="s">
        <v>953</v>
      </c>
      <c r="F512" s="3">
        <v>10</v>
      </c>
      <c r="G512" s="3">
        <v>4</v>
      </c>
    </row>
    <row r="513" spans="1:7" ht="12.75">
      <c r="A513" s="2" t="s">
        <v>8</v>
      </c>
      <c r="B513" s="2" t="s">
        <v>19</v>
      </c>
      <c r="C513" s="2" t="s">
        <v>23</v>
      </c>
      <c r="D513" s="2" t="s">
        <v>516</v>
      </c>
      <c r="E513" s="2" t="s">
        <v>954</v>
      </c>
      <c r="F513" s="3">
        <v>6</v>
      </c>
      <c r="G513" s="3">
        <v>5</v>
      </c>
    </row>
    <row r="514" spans="1:7" ht="12.75">
      <c r="A514" s="2" t="s">
        <v>8</v>
      </c>
      <c r="B514" s="2" t="s">
        <v>19</v>
      </c>
      <c r="C514" s="2" t="s">
        <v>23</v>
      </c>
      <c r="D514" s="2" t="s">
        <v>517</v>
      </c>
      <c r="E514" s="2" t="s">
        <v>789</v>
      </c>
      <c r="F514" s="3">
        <v>16</v>
      </c>
      <c r="G514" s="3">
        <v>3</v>
      </c>
    </row>
    <row r="515" spans="1:7" ht="12.75">
      <c r="A515" s="2" t="s">
        <v>8</v>
      </c>
      <c r="B515" s="2" t="s">
        <v>19</v>
      </c>
      <c r="C515" s="2" t="s">
        <v>24</v>
      </c>
      <c r="D515" s="2" t="s">
        <v>518</v>
      </c>
      <c r="E515" s="2" t="s">
        <v>734</v>
      </c>
      <c r="F515" s="3">
        <v>8</v>
      </c>
      <c r="G515" s="3">
        <v>4</v>
      </c>
    </row>
    <row r="516" spans="1:7" ht="12.75">
      <c r="A516" s="2" t="s">
        <v>8</v>
      </c>
      <c r="B516" s="2" t="s">
        <v>19</v>
      </c>
      <c r="C516" s="2" t="s">
        <v>24</v>
      </c>
      <c r="D516" s="2" t="s">
        <v>519</v>
      </c>
      <c r="E516" s="2" t="s">
        <v>734</v>
      </c>
      <c r="F516" s="3">
        <v>26</v>
      </c>
      <c r="G516" s="3">
        <v>4</v>
      </c>
    </row>
    <row r="517" spans="1:7" ht="12.75">
      <c r="A517" s="2" t="s">
        <v>8</v>
      </c>
      <c r="B517" s="2" t="s">
        <v>19</v>
      </c>
      <c r="C517" s="2" t="s">
        <v>24</v>
      </c>
      <c r="D517" s="2" t="s">
        <v>520</v>
      </c>
      <c r="E517" s="2" t="s">
        <v>734</v>
      </c>
      <c r="F517" s="3">
        <v>26</v>
      </c>
      <c r="G517" s="3">
        <v>4</v>
      </c>
    </row>
    <row r="518" spans="1:7" ht="12.75">
      <c r="A518" s="2" t="s">
        <v>8</v>
      </c>
      <c r="B518" s="2" t="s">
        <v>19</v>
      </c>
      <c r="C518" s="2" t="s">
        <v>24</v>
      </c>
      <c r="D518" s="2" t="s">
        <v>521</v>
      </c>
      <c r="E518" s="2" t="s">
        <v>734</v>
      </c>
      <c r="F518" s="3">
        <v>64</v>
      </c>
      <c r="G518" s="3">
        <v>4</v>
      </c>
    </row>
    <row r="519" spans="1:7" ht="12.75">
      <c r="A519" s="2" t="s">
        <v>8</v>
      </c>
      <c r="B519" s="2" t="s">
        <v>19</v>
      </c>
      <c r="C519" s="2" t="s">
        <v>23</v>
      </c>
      <c r="D519" s="2" t="s">
        <v>522</v>
      </c>
      <c r="E519" s="2" t="s">
        <v>735</v>
      </c>
      <c r="F519" s="3">
        <v>5</v>
      </c>
      <c r="G519" s="3">
        <v>4</v>
      </c>
    </row>
    <row r="520" spans="1:7" ht="12.75">
      <c r="A520" s="2" t="s">
        <v>8</v>
      </c>
      <c r="B520" s="2" t="s">
        <v>19</v>
      </c>
      <c r="C520" s="2" t="s">
        <v>23</v>
      </c>
      <c r="D520" s="2" t="s">
        <v>523</v>
      </c>
      <c r="E520" s="2" t="s">
        <v>735</v>
      </c>
      <c r="F520" s="3">
        <v>22</v>
      </c>
      <c r="G520" s="3">
        <v>4</v>
      </c>
    </row>
    <row r="521" spans="1:7" ht="12.75">
      <c r="A521" s="2" t="s">
        <v>8</v>
      </c>
      <c r="B521" s="2" t="s">
        <v>19</v>
      </c>
      <c r="C521" s="2" t="s">
        <v>23</v>
      </c>
      <c r="D521" s="2" t="s">
        <v>524</v>
      </c>
      <c r="E521" s="2" t="s">
        <v>735</v>
      </c>
      <c r="F521" s="3">
        <v>25</v>
      </c>
      <c r="G521" s="3">
        <v>4</v>
      </c>
    </row>
    <row r="522" spans="1:7" ht="12.75">
      <c r="A522" s="2" t="s">
        <v>8</v>
      </c>
      <c r="B522" s="2" t="s">
        <v>19</v>
      </c>
      <c r="C522" s="2" t="s">
        <v>23</v>
      </c>
      <c r="D522" s="2" t="s">
        <v>525</v>
      </c>
      <c r="E522" s="2" t="s">
        <v>735</v>
      </c>
      <c r="F522" s="3">
        <v>58</v>
      </c>
      <c r="G522" s="3">
        <v>4</v>
      </c>
    </row>
    <row r="523" spans="1:7" ht="12.75">
      <c r="A523" s="2" t="s">
        <v>8</v>
      </c>
      <c r="B523" s="2" t="s">
        <v>19</v>
      </c>
      <c r="C523" s="2" t="s">
        <v>24</v>
      </c>
      <c r="D523" s="2" t="s">
        <v>526</v>
      </c>
      <c r="E523" s="2" t="s">
        <v>955</v>
      </c>
      <c r="F523" s="3">
        <v>26</v>
      </c>
      <c r="G523" s="3">
        <v>6</v>
      </c>
    </row>
    <row r="524" spans="1:7" ht="12.75">
      <c r="A524" s="2" t="s">
        <v>8</v>
      </c>
      <c r="B524" s="2" t="s">
        <v>19</v>
      </c>
      <c r="C524" s="2" t="s">
        <v>24</v>
      </c>
      <c r="D524" s="2" t="s">
        <v>527</v>
      </c>
      <c r="E524" s="2" t="s">
        <v>955</v>
      </c>
      <c r="F524" s="3">
        <v>63</v>
      </c>
      <c r="G524" s="3">
        <v>6</v>
      </c>
    </row>
    <row r="525" spans="1:7" ht="12.75">
      <c r="A525" s="2" t="s">
        <v>8</v>
      </c>
      <c r="B525" s="2" t="s">
        <v>19</v>
      </c>
      <c r="C525" s="2" t="s">
        <v>23</v>
      </c>
      <c r="D525" s="2" t="s">
        <v>528</v>
      </c>
      <c r="E525" s="2" t="s">
        <v>744</v>
      </c>
      <c r="F525" s="3">
        <v>5</v>
      </c>
      <c r="G525" s="3">
        <v>6</v>
      </c>
    </row>
    <row r="526" spans="1:7" ht="12.75">
      <c r="A526" s="2" t="s">
        <v>8</v>
      </c>
      <c r="B526" s="2" t="s">
        <v>19</v>
      </c>
      <c r="C526" s="2" t="s">
        <v>23</v>
      </c>
      <c r="D526" s="2" t="s">
        <v>529</v>
      </c>
      <c r="E526" s="2" t="s">
        <v>744</v>
      </c>
      <c r="F526" s="3">
        <v>19</v>
      </c>
      <c r="G526" s="3">
        <v>6</v>
      </c>
    </row>
    <row r="527" spans="1:7" ht="12.75">
      <c r="A527" s="2" t="s">
        <v>8</v>
      </c>
      <c r="B527" s="2" t="s">
        <v>19</v>
      </c>
      <c r="C527" s="2" t="s">
        <v>23</v>
      </c>
      <c r="D527" s="2" t="s">
        <v>530</v>
      </c>
      <c r="E527" s="2" t="s">
        <v>956</v>
      </c>
      <c r="F527" s="3">
        <v>5</v>
      </c>
      <c r="G527" s="3">
        <v>6</v>
      </c>
    </row>
    <row r="528" spans="1:7" ht="12.75">
      <c r="A528" s="2" t="s">
        <v>8</v>
      </c>
      <c r="B528" s="2" t="s">
        <v>19</v>
      </c>
      <c r="C528" s="2" t="s">
        <v>23</v>
      </c>
      <c r="D528" s="2" t="s">
        <v>531</v>
      </c>
      <c r="E528" s="2" t="s">
        <v>956</v>
      </c>
      <c r="F528" s="3">
        <v>9</v>
      </c>
      <c r="G528" s="3">
        <v>6</v>
      </c>
    </row>
    <row r="529" spans="1:7" ht="12.75">
      <c r="A529" s="2" t="s">
        <v>8</v>
      </c>
      <c r="B529" s="2" t="s">
        <v>19</v>
      </c>
      <c r="C529" s="2" t="s">
        <v>23</v>
      </c>
      <c r="D529" s="2" t="s">
        <v>532</v>
      </c>
      <c r="E529" s="2" t="s">
        <v>957</v>
      </c>
      <c r="F529" s="3">
        <v>5</v>
      </c>
      <c r="G529" s="3">
        <v>6</v>
      </c>
    </row>
    <row r="530" spans="1:7" ht="12.75">
      <c r="A530" s="2" t="s">
        <v>8</v>
      </c>
      <c r="B530" s="2" t="s">
        <v>19</v>
      </c>
      <c r="C530" s="2" t="s">
        <v>23</v>
      </c>
      <c r="D530" s="2" t="s">
        <v>533</v>
      </c>
      <c r="E530" s="2" t="s">
        <v>957</v>
      </c>
      <c r="F530" s="3">
        <v>22</v>
      </c>
      <c r="G530" s="3">
        <v>6</v>
      </c>
    </row>
    <row r="531" spans="1:7" ht="12.75">
      <c r="A531" s="2" t="s">
        <v>8</v>
      </c>
      <c r="B531" s="2" t="s">
        <v>19</v>
      </c>
      <c r="C531" s="2" t="s">
        <v>24</v>
      </c>
      <c r="D531" s="2" t="s">
        <v>534</v>
      </c>
      <c r="E531" s="2" t="s">
        <v>958</v>
      </c>
      <c r="F531" s="3">
        <v>8</v>
      </c>
      <c r="G531" s="3">
        <v>3</v>
      </c>
    </row>
    <row r="532" spans="1:7" ht="12.75">
      <c r="A532" s="2" t="s">
        <v>8</v>
      </c>
      <c r="B532" s="2" t="s">
        <v>19</v>
      </c>
      <c r="C532" s="2" t="s">
        <v>24</v>
      </c>
      <c r="D532" s="2" t="s">
        <v>535</v>
      </c>
      <c r="E532" s="2" t="s">
        <v>958</v>
      </c>
      <c r="F532" s="3">
        <v>13</v>
      </c>
      <c r="G532" s="3">
        <v>3</v>
      </c>
    </row>
    <row r="533" spans="1:7" ht="12.75">
      <c r="A533" s="2" t="s">
        <v>8</v>
      </c>
      <c r="B533" s="2" t="s">
        <v>19</v>
      </c>
      <c r="C533" s="2" t="s">
        <v>23</v>
      </c>
      <c r="D533" s="2" t="s">
        <v>536</v>
      </c>
      <c r="E533" s="2" t="s">
        <v>959</v>
      </c>
      <c r="F533" s="3">
        <v>1</v>
      </c>
      <c r="G533" s="3">
        <v>5</v>
      </c>
    </row>
    <row r="534" spans="1:7" ht="12.75">
      <c r="A534" s="2" t="s">
        <v>8</v>
      </c>
      <c r="B534" s="2" t="s">
        <v>19</v>
      </c>
      <c r="C534" s="2" t="s">
        <v>23</v>
      </c>
      <c r="D534" s="2" t="s">
        <v>537</v>
      </c>
      <c r="E534" s="2" t="s">
        <v>959</v>
      </c>
      <c r="F534" s="3">
        <v>85</v>
      </c>
      <c r="G534" s="3">
        <v>5</v>
      </c>
    </row>
    <row r="535" spans="1:7" ht="12.75">
      <c r="A535" s="2" t="s">
        <v>8</v>
      </c>
      <c r="B535" s="2" t="s">
        <v>19</v>
      </c>
      <c r="C535" s="2" t="s">
        <v>23</v>
      </c>
      <c r="D535" s="2" t="s">
        <v>538</v>
      </c>
      <c r="E535" s="2" t="s">
        <v>959</v>
      </c>
      <c r="F535" s="3">
        <v>5</v>
      </c>
      <c r="G535" s="3">
        <v>5</v>
      </c>
    </row>
    <row r="536" spans="1:7" ht="12.75">
      <c r="A536" s="2" t="s">
        <v>8</v>
      </c>
      <c r="B536" s="2" t="s">
        <v>19</v>
      </c>
      <c r="C536" s="2" t="s">
        <v>24</v>
      </c>
      <c r="D536" s="2" t="s">
        <v>538</v>
      </c>
      <c r="E536" s="2" t="s">
        <v>959</v>
      </c>
      <c r="F536" s="3">
        <v>43</v>
      </c>
      <c r="G536" s="3">
        <v>5</v>
      </c>
    </row>
    <row r="537" spans="1:7" ht="12.75">
      <c r="A537" s="2" t="s">
        <v>8</v>
      </c>
      <c r="B537" s="2" t="s">
        <v>19</v>
      </c>
      <c r="C537" s="2" t="s">
        <v>24</v>
      </c>
      <c r="D537" s="2" t="s">
        <v>539</v>
      </c>
      <c r="E537" s="2" t="s">
        <v>960</v>
      </c>
      <c r="F537" s="3">
        <v>11</v>
      </c>
      <c r="G537" s="3">
        <v>5</v>
      </c>
    </row>
    <row r="538" spans="1:7" ht="12.75">
      <c r="A538" s="2" t="s">
        <v>8</v>
      </c>
      <c r="B538" s="2" t="s">
        <v>19</v>
      </c>
      <c r="C538" s="2" t="s">
        <v>23</v>
      </c>
      <c r="D538" s="2" t="s">
        <v>540</v>
      </c>
      <c r="E538" s="2" t="s">
        <v>961</v>
      </c>
      <c r="F538" s="3">
        <v>57</v>
      </c>
      <c r="G538" s="3">
        <v>5</v>
      </c>
    </row>
    <row r="539" spans="1:7" ht="12.75">
      <c r="A539" s="2" t="s">
        <v>8</v>
      </c>
      <c r="B539" s="2" t="s">
        <v>19</v>
      </c>
      <c r="C539" s="2" t="s">
        <v>23</v>
      </c>
      <c r="D539" s="2" t="s">
        <v>541</v>
      </c>
      <c r="E539" s="2" t="s">
        <v>962</v>
      </c>
      <c r="F539" s="3">
        <v>26</v>
      </c>
      <c r="G539" s="3">
        <v>5</v>
      </c>
    </row>
    <row r="540" spans="1:7" ht="12.75">
      <c r="A540" s="2" t="s">
        <v>8</v>
      </c>
      <c r="B540" s="2" t="s">
        <v>19</v>
      </c>
      <c r="C540" s="2" t="s">
        <v>23</v>
      </c>
      <c r="D540" s="2" t="s">
        <v>542</v>
      </c>
      <c r="E540" s="2" t="s">
        <v>963</v>
      </c>
      <c r="F540" s="3">
        <v>27</v>
      </c>
      <c r="G540" s="3">
        <v>5</v>
      </c>
    </row>
    <row r="541" spans="1:7" ht="12.75">
      <c r="A541" s="2" t="s">
        <v>8</v>
      </c>
      <c r="B541" s="2" t="s">
        <v>19</v>
      </c>
      <c r="C541" s="2" t="s">
        <v>23</v>
      </c>
      <c r="D541" s="2" t="s">
        <v>543</v>
      </c>
      <c r="E541" s="2" t="s">
        <v>963</v>
      </c>
      <c r="F541" s="3">
        <v>12</v>
      </c>
      <c r="G541" s="3">
        <v>5</v>
      </c>
    </row>
    <row r="542" spans="1:7" ht="12.75">
      <c r="A542" s="2" t="s">
        <v>8</v>
      </c>
      <c r="B542" s="2" t="s">
        <v>19</v>
      </c>
      <c r="C542" s="2" t="s">
        <v>23</v>
      </c>
      <c r="D542" s="2" t="s">
        <v>544</v>
      </c>
      <c r="E542" s="2" t="s">
        <v>964</v>
      </c>
      <c r="F542" s="3">
        <v>25</v>
      </c>
      <c r="G542" s="3">
        <v>6</v>
      </c>
    </row>
    <row r="543" spans="1:7" ht="12.75">
      <c r="A543" s="2" t="s">
        <v>8</v>
      </c>
      <c r="B543" s="2" t="s">
        <v>19</v>
      </c>
      <c r="C543" s="2" t="s">
        <v>23</v>
      </c>
      <c r="D543" s="2" t="s">
        <v>545</v>
      </c>
      <c r="E543" s="2" t="s">
        <v>964</v>
      </c>
      <c r="F543" s="3">
        <v>62</v>
      </c>
      <c r="G543" s="3">
        <v>6</v>
      </c>
    </row>
    <row r="544" spans="1:7" ht="12.75">
      <c r="A544" s="2" t="s">
        <v>8</v>
      </c>
      <c r="B544" s="2" t="s">
        <v>19</v>
      </c>
      <c r="C544" s="2" t="s">
        <v>24</v>
      </c>
      <c r="D544" s="2" t="s">
        <v>546</v>
      </c>
      <c r="E544" s="2" t="s">
        <v>965</v>
      </c>
      <c r="F544" s="3">
        <v>8</v>
      </c>
      <c r="G544" s="3">
        <v>4</v>
      </c>
    </row>
    <row r="545" spans="1:7" ht="12.75">
      <c r="A545" s="2" t="s">
        <v>8</v>
      </c>
      <c r="B545" s="2" t="s">
        <v>19</v>
      </c>
      <c r="C545" s="2" t="s">
        <v>24</v>
      </c>
      <c r="D545" s="2" t="s">
        <v>547</v>
      </c>
      <c r="E545" s="2" t="s">
        <v>966</v>
      </c>
      <c r="F545" s="3">
        <v>7</v>
      </c>
      <c r="G545" s="3">
        <v>4</v>
      </c>
    </row>
    <row r="546" spans="1:7" ht="12.75">
      <c r="A546" s="2" t="s">
        <v>8</v>
      </c>
      <c r="B546" s="2" t="s">
        <v>19</v>
      </c>
      <c r="C546" s="2" t="s">
        <v>23</v>
      </c>
      <c r="D546" s="2" t="s">
        <v>548</v>
      </c>
      <c r="E546" s="2" t="s">
        <v>967</v>
      </c>
      <c r="F546" s="3">
        <v>28</v>
      </c>
      <c r="G546" s="3">
        <v>7</v>
      </c>
    </row>
    <row r="547" spans="1:7" ht="12.75">
      <c r="A547" s="2" t="s">
        <v>8</v>
      </c>
      <c r="B547" s="2" t="s">
        <v>19</v>
      </c>
      <c r="C547" s="2" t="s">
        <v>23</v>
      </c>
      <c r="D547" s="2" t="s">
        <v>549</v>
      </c>
      <c r="E547" s="2" t="s">
        <v>968</v>
      </c>
      <c r="F547" s="3">
        <v>28</v>
      </c>
      <c r="G547" s="3">
        <v>5</v>
      </c>
    </row>
    <row r="548" spans="1:7" ht="12.75">
      <c r="A548" s="2" t="s">
        <v>8</v>
      </c>
      <c r="B548" s="2" t="s">
        <v>19</v>
      </c>
      <c r="C548" s="2" t="s">
        <v>23</v>
      </c>
      <c r="D548" s="2" t="s">
        <v>550</v>
      </c>
      <c r="E548" s="2" t="s">
        <v>968</v>
      </c>
      <c r="F548" s="3">
        <v>38</v>
      </c>
      <c r="G548" s="3">
        <v>5</v>
      </c>
    </row>
    <row r="549" spans="1:7" ht="12.75">
      <c r="A549" s="2" t="s">
        <v>8</v>
      </c>
      <c r="B549" s="2" t="s">
        <v>19</v>
      </c>
      <c r="C549" s="2" t="s">
        <v>24</v>
      </c>
      <c r="D549" s="2" t="s">
        <v>551</v>
      </c>
      <c r="E549" s="2" t="s">
        <v>750</v>
      </c>
      <c r="F549" s="3">
        <v>55</v>
      </c>
      <c r="G549" s="3">
        <v>3</v>
      </c>
    </row>
    <row r="550" spans="1:7" ht="12.75">
      <c r="A550" s="2" t="s">
        <v>8</v>
      </c>
      <c r="B550" s="2" t="s">
        <v>19</v>
      </c>
      <c r="C550" s="2" t="s">
        <v>24</v>
      </c>
      <c r="D550" s="2" t="s">
        <v>552</v>
      </c>
      <c r="E550" s="2" t="s">
        <v>969</v>
      </c>
      <c r="F550" s="3">
        <v>13</v>
      </c>
      <c r="G550" s="3">
        <v>5</v>
      </c>
    </row>
    <row r="551" spans="1:7" ht="12.75">
      <c r="A551" s="2" t="s">
        <v>8</v>
      </c>
      <c r="B551" s="2" t="s">
        <v>19</v>
      </c>
      <c r="C551" s="2" t="s">
        <v>23</v>
      </c>
      <c r="D551" s="2" t="s">
        <v>553</v>
      </c>
      <c r="E551" s="2" t="s">
        <v>970</v>
      </c>
      <c r="F551" s="3">
        <v>145</v>
      </c>
      <c r="G551" s="3">
        <v>2</v>
      </c>
    </row>
    <row r="552" spans="1:7" ht="12.75">
      <c r="A552" s="2" t="s">
        <v>8</v>
      </c>
      <c r="B552" s="2" t="s">
        <v>19</v>
      </c>
      <c r="C552" s="2" t="s">
        <v>23</v>
      </c>
      <c r="D552" s="2" t="s">
        <v>554</v>
      </c>
      <c r="E552" s="2" t="s">
        <v>970</v>
      </c>
      <c r="F552" s="3">
        <v>41</v>
      </c>
      <c r="G552" s="3">
        <v>5</v>
      </c>
    </row>
    <row r="553" spans="1:7" ht="12.75">
      <c r="A553" s="2" t="s">
        <v>8</v>
      </c>
      <c r="B553" s="2" t="s">
        <v>19</v>
      </c>
      <c r="C553" s="2" t="s">
        <v>23</v>
      </c>
      <c r="D553" s="2" t="s">
        <v>555</v>
      </c>
      <c r="E553" s="2" t="s">
        <v>970</v>
      </c>
      <c r="F553" s="3">
        <v>23</v>
      </c>
      <c r="G553" s="3">
        <v>2</v>
      </c>
    </row>
    <row r="554" spans="1:7" ht="12.75">
      <c r="A554" s="2" t="s">
        <v>8</v>
      </c>
      <c r="B554" s="2" t="s">
        <v>19</v>
      </c>
      <c r="C554" s="2" t="s">
        <v>23</v>
      </c>
      <c r="D554" s="2" t="s">
        <v>556</v>
      </c>
      <c r="E554" s="2" t="s">
        <v>970</v>
      </c>
      <c r="F554" s="3">
        <v>12</v>
      </c>
      <c r="G554" s="3">
        <v>5</v>
      </c>
    </row>
    <row r="555" spans="1:7" ht="12.75">
      <c r="A555" s="2" t="s">
        <v>8</v>
      </c>
      <c r="B555" s="2" t="s">
        <v>19</v>
      </c>
      <c r="C555" s="2" t="s">
        <v>24</v>
      </c>
      <c r="D555" s="2" t="s">
        <v>557</v>
      </c>
      <c r="E555" s="2" t="s">
        <v>971</v>
      </c>
      <c r="F555" s="3">
        <v>187</v>
      </c>
      <c r="G555" s="3">
        <v>3</v>
      </c>
    </row>
    <row r="556" spans="1:7" ht="12.75">
      <c r="A556" s="2" t="s">
        <v>8</v>
      </c>
      <c r="B556" s="2" t="s">
        <v>19</v>
      </c>
      <c r="C556" s="2" t="s">
        <v>24</v>
      </c>
      <c r="D556" s="2" t="s">
        <v>558</v>
      </c>
      <c r="E556" s="2" t="s">
        <v>971</v>
      </c>
      <c r="F556" s="3">
        <v>66</v>
      </c>
      <c r="G556" s="3">
        <v>3</v>
      </c>
    </row>
    <row r="557" spans="1:7" ht="12.75">
      <c r="A557" s="2" t="s">
        <v>8</v>
      </c>
      <c r="B557" s="2" t="s">
        <v>19</v>
      </c>
      <c r="C557" s="2" t="s">
        <v>23</v>
      </c>
      <c r="D557" s="2" t="s">
        <v>559</v>
      </c>
      <c r="E557" s="2" t="s">
        <v>972</v>
      </c>
      <c r="F557" s="3">
        <v>11</v>
      </c>
      <c r="G557" s="3">
        <v>5</v>
      </c>
    </row>
    <row r="558" spans="1:7" ht="12.75">
      <c r="A558" s="2" t="s">
        <v>8</v>
      </c>
      <c r="B558" s="2" t="s">
        <v>19</v>
      </c>
      <c r="C558" s="2" t="s">
        <v>24</v>
      </c>
      <c r="D558" s="2" t="s">
        <v>559</v>
      </c>
      <c r="E558" s="2" t="s">
        <v>972</v>
      </c>
      <c r="F558" s="3">
        <v>2</v>
      </c>
      <c r="G558" s="3">
        <v>5</v>
      </c>
    </row>
    <row r="559" spans="1:7" ht="12.75">
      <c r="A559" s="2" t="s">
        <v>8</v>
      </c>
      <c r="B559" s="2" t="s">
        <v>19</v>
      </c>
      <c r="C559" s="2" t="s">
        <v>23</v>
      </c>
      <c r="D559" s="2" t="s">
        <v>560</v>
      </c>
      <c r="E559" s="2" t="s">
        <v>972</v>
      </c>
      <c r="F559" s="3">
        <v>9</v>
      </c>
      <c r="G559" s="3">
        <v>5</v>
      </c>
    </row>
    <row r="560" spans="1:7" ht="12.75">
      <c r="A560" s="2" t="s">
        <v>8</v>
      </c>
      <c r="B560" s="2" t="s">
        <v>19</v>
      </c>
      <c r="C560" s="2" t="s">
        <v>24</v>
      </c>
      <c r="D560" s="2" t="s">
        <v>561</v>
      </c>
      <c r="E560" s="2" t="s">
        <v>973</v>
      </c>
      <c r="F560" s="3">
        <v>65</v>
      </c>
      <c r="G560" s="3">
        <v>4</v>
      </c>
    </row>
    <row r="561" spans="1:7" ht="12.75">
      <c r="A561" s="2" t="s">
        <v>8</v>
      </c>
      <c r="B561" s="2" t="s">
        <v>19</v>
      </c>
      <c r="C561" s="2" t="s">
        <v>23</v>
      </c>
      <c r="D561" s="2" t="s">
        <v>561</v>
      </c>
      <c r="E561" s="2" t="s">
        <v>973</v>
      </c>
      <c r="F561" s="3">
        <v>1</v>
      </c>
      <c r="G561" s="3">
        <v>4</v>
      </c>
    </row>
    <row r="562" spans="1:7" ht="12.75">
      <c r="A562" s="2" t="s">
        <v>8</v>
      </c>
      <c r="B562" s="2" t="s">
        <v>19</v>
      </c>
      <c r="C562" s="2" t="s">
        <v>24</v>
      </c>
      <c r="D562" s="2" t="s">
        <v>562</v>
      </c>
      <c r="E562" s="2" t="s">
        <v>973</v>
      </c>
      <c r="F562" s="3">
        <v>33</v>
      </c>
      <c r="G562" s="3">
        <v>4</v>
      </c>
    </row>
    <row r="563" spans="1:7" ht="12.75">
      <c r="A563" s="2" t="s">
        <v>9</v>
      </c>
      <c r="B563" s="2" t="s">
        <v>20</v>
      </c>
      <c r="C563" s="2" t="s">
        <v>24</v>
      </c>
      <c r="D563" s="2" t="s">
        <v>563</v>
      </c>
      <c r="E563" s="2" t="s">
        <v>692</v>
      </c>
      <c r="F563" s="3">
        <v>30</v>
      </c>
      <c r="G563" s="3">
        <v>10</v>
      </c>
    </row>
    <row r="564" spans="1:7" ht="12.75">
      <c r="A564" s="2" t="s">
        <v>9</v>
      </c>
      <c r="B564" s="2" t="s">
        <v>20</v>
      </c>
      <c r="C564" s="2" t="s">
        <v>24</v>
      </c>
      <c r="D564" s="2" t="s">
        <v>564</v>
      </c>
      <c r="E564" s="2" t="s">
        <v>692</v>
      </c>
      <c r="F564" s="3">
        <v>20</v>
      </c>
      <c r="G564" s="3">
        <v>10</v>
      </c>
    </row>
    <row r="565" spans="1:7" ht="12.75">
      <c r="A565" s="2" t="s">
        <v>9</v>
      </c>
      <c r="B565" s="2" t="s">
        <v>20</v>
      </c>
      <c r="C565" s="2" t="s">
        <v>24</v>
      </c>
      <c r="D565" s="2" t="s">
        <v>565</v>
      </c>
      <c r="E565" s="2" t="s">
        <v>974</v>
      </c>
      <c r="F565" s="3">
        <v>33</v>
      </c>
      <c r="G565" s="3">
        <v>4</v>
      </c>
    </row>
    <row r="566" spans="1:7" ht="12.75">
      <c r="A566" s="2" t="s">
        <v>9</v>
      </c>
      <c r="B566" s="2" t="s">
        <v>20</v>
      </c>
      <c r="C566" s="2" t="s">
        <v>23</v>
      </c>
      <c r="D566" s="2" t="s">
        <v>566</v>
      </c>
      <c r="E566" s="2" t="s">
        <v>975</v>
      </c>
      <c r="F566" s="3">
        <v>11</v>
      </c>
      <c r="G566" s="3">
        <v>5</v>
      </c>
    </row>
    <row r="567" spans="1:7" ht="12.75">
      <c r="A567" s="2" t="s">
        <v>9</v>
      </c>
      <c r="B567" s="2" t="s">
        <v>20</v>
      </c>
      <c r="C567" s="2" t="s">
        <v>24</v>
      </c>
      <c r="D567" s="2" t="s">
        <v>567</v>
      </c>
      <c r="E567" s="2" t="s">
        <v>976</v>
      </c>
      <c r="F567" s="3">
        <v>27</v>
      </c>
      <c r="G567" s="3">
        <v>4</v>
      </c>
    </row>
    <row r="568" spans="1:7" ht="12.75">
      <c r="A568" s="2" t="s">
        <v>9</v>
      </c>
      <c r="B568" s="2" t="s">
        <v>20</v>
      </c>
      <c r="C568" s="2" t="s">
        <v>24</v>
      </c>
      <c r="D568" s="2" t="s">
        <v>568</v>
      </c>
      <c r="E568" s="2" t="s">
        <v>696</v>
      </c>
      <c r="F568" s="3">
        <v>35</v>
      </c>
      <c r="G568" s="3">
        <v>18</v>
      </c>
    </row>
    <row r="569" spans="1:7" ht="12.75">
      <c r="A569" s="2" t="s">
        <v>9</v>
      </c>
      <c r="B569" s="2" t="s">
        <v>20</v>
      </c>
      <c r="C569" s="2" t="s">
        <v>23</v>
      </c>
      <c r="D569" s="2" t="s">
        <v>568</v>
      </c>
      <c r="E569" s="2" t="s">
        <v>696</v>
      </c>
      <c r="F569" s="3">
        <v>1</v>
      </c>
      <c r="G569" s="3">
        <v>18</v>
      </c>
    </row>
    <row r="570" spans="1:7" ht="12.75">
      <c r="A570" s="2" t="s">
        <v>9</v>
      </c>
      <c r="B570" s="2" t="s">
        <v>20</v>
      </c>
      <c r="C570" s="2" t="s">
        <v>24</v>
      </c>
      <c r="D570" s="2" t="s">
        <v>569</v>
      </c>
      <c r="E570" s="2" t="s">
        <v>977</v>
      </c>
      <c r="F570" s="3">
        <v>16</v>
      </c>
      <c r="G570" s="3">
        <v>6</v>
      </c>
    </row>
    <row r="571" spans="1:7" ht="12.75">
      <c r="A571" s="2" t="s">
        <v>9</v>
      </c>
      <c r="B571" s="2" t="s">
        <v>20</v>
      </c>
      <c r="C571" s="2" t="s">
        <v>24</v>
      </c>
      <c r="D571" s="2" t="s">
        <v>570</v>
      </c>
      <c r="E571" s="2" t="s">
        <v>978</v>
      </c>
      <c r="F571" s="3">
        <v>34</v>
      </c>
      <c r="G571" s="3">
        <v>5</v>
      </c>
    </row>
    <row r="572" spans="1:7" ht="12.75">
      <c r="A572" s="2" t="s">
        <v>9</v>
      </c>
      <c r="B572" s="2" t="s">
        <v>20</v>
      </c>
      <c r="C572" s="2" t="s">
        <v>23</v>
      </c>
      <c r="D572" s="2" t="s">
        <v>571</v>
      </c>
      <c r="E572" s="2" t="s">
        <v>979</v>
      </c>
      <c r="F572" s="3">
        <v>17</v>
      </c>
      <c r="G572" s="3">
        <v>5</v>
      </c>
    </row>
    <row r="573" spans="1:7" ht="12.75">
      <c r="A573" s="2" t="s">
        <v>9</v>
      </c>
      <c r="B573" s="2" t="s">
        <v>20</v>
      </c>
      <c r="C573" s="2" t="s">
        <v>23</v>
      </c>
      <c r="D573" s="2" t="s">
        <v>572</v>
      </c>
      <c r="E573" s="2" t="s">
        <v>979</v>
      </c>
      <c r="F573" s="3">
        <v>36</v>
      </c>
      <c r="G573" s="3">
        <v>6</v>
      </c>
    </row>
    <row r="574" spans="1:7" ht="12.75">
      <c r="A574" s="2" t="s">
        <v>9</v>
      </c>
      <c r="B574" s="2" t="s">
        <v>20</v>
      </c>
      <c r="C574" s="2" t="s">
        <v>23</v>
      </c>
      <c r="D574" s="2" t="s">
        <v>573</v>
      </c>
      <c r="E574" s="2" t="s">
        <v>980</v>
      </c>
      <c r="F574" s="3">
        <v>25</v>
      </c>
      <c r="G574" s="3">
        <v>5</v>
      </c>
    </row>
    <row r="575" spans="1:7" ht="12.75">
      <c r="A575" s="2" t="s">
        <v>9</v>
      </c>
      <c r="B575" s="2" t="s">
        <v>20</v>
      </c>
      <c r="C575" s="2" t="s">
        <v>24</v>
      </c>
      <c r="D575" s="2" t="s">
        <v>574</v>
      </c>
      <c r="E575" s="2" t="s">
        <v>981</v>
      </c>
      <c r="F575" s="3">
        <v>33</v>
      </c>
      <c r="G575" s="3">
        <v>5</v>
      </c>
    </row>
    <row r="576" spans="1:7" ht="12.75">
      <c r="A576" s="2" t="s">
        <v>9</v>
      </c>
      <c r="B576" s="2" t="s">
        <v>20</v>
      </c>
      <c r="C576" s="2" t="s">
        <v>24</v>
      </c>
      <c r="D576" s="2" t="s">
        <v>575</v>
      </c>
      <c r="E576" s="2" t="s">
        <v>705</v>
      </c>
      <c r="F576" s="3">
        <v>33</v>
      </c>
      <c r="G576" s="3">
        <v>0</v>
      </c>
    </row>
    <row r="577" spans="1:7" ht="12.75">
      <c r="A577" s="2" t="s">
        <v>9</v>
      </c>
      <c r="B577" s="2" t="s">
        <v>20</v>
      </c>
      <c r="C577" s="2" t="s">
        <v>23</v>
      </c>
      <c r="D577" s="2" t="s">
        <v>576</v>
      </c>
      <c r="E577" s="2" t="s">
        <v>982</v>
      </c>
      <c r="F577" s="3">
        <v>32</v>
      </c>
      <c r="G577" s="3">
        <v>5</v>
      </c>
    </row>
    <row r="578" spans="1:7" ht="12.75">
      <c r="A578" s="2" t="s">
        <v>9</v>
      </c>
      <c r="B578" s="2" t="s">
        <v>20</v>
      </c>
      <c r="C578" s="2" t="s">
        <v>23</v>
      </c>
      <c r="D578" s="2" t="s">
        <v>577</v>
      </c>
      <c r="E578" s="2" t="s">
        <v>983</v>
      </c>
      <c r="F578" s="3">
        <v>11</v>
      </c>
      <c r="G578" s="3">
        <v>5</v>
      </c>
    </row>
    <row r="579" spans="1:7" ht="12.75">
      <c r="A579" s="2" t="s">
        <v>9</v>
      </c>
      <c r="B579" s="2" t="s">
        <v>20</v>
      </c>
      <c r="C579" s="2" t="s">
        <v>23</v>
      </c>
      <c r="D579" s="2" t="s">
        <v>578</v>
      </c>
      <c r="E579" s="2" t="s">
        <v>984</v>
      </c>
      <c r="F579" s="3">
        <v>22</v>
      </c>
      <c r="G579" s="3">
        <v>6</v>
      </c>
    </row>
    <row r="580" spans="1:7" ht="12.75">
      <c r="A580" s="2" t="s">
        <v>9</v>
      </c>
      <c r="B580" s="2" t="s">
        <v>20</v>
      </c>
      <c r="C580" s="2" t="s">
        <v>24</v>
      </c>
      <c r="D580" s="2" t="s">
        <v>579</v>
      </c>
      <c r="E580" s="2" t="s">
        <v>985</v>
      </c>
      <c r="F580" s="3">
        <v>42</v>
      </c>
      <c r="G580" s="3">
        <v>5</v>
      </c>
    </row>
    <row r="581" spans="1:7" ht="12.75">
      <c r="A581" s="2" t="s">
        <v>9</v>
      </c>
      <c r="B581" s="2" t="s">
        <v>20</v>
      </c>
      <c r="C581" s="2" t="s">
        <v>24</v>
      </c>
      <c r="D581" s="2" t="s">
        <v>580</v>
      </c>
      <c r="E581" s="2" t="s">
        <v>724</v>
      </c>
      <c r="F581" s="3">
        <v>33</v>
      </c>
      <c r="G581" s="3">
        <v>0</v>
      </c>
    </row>
    <row r="582" spans="1:7" ht="12.75">
      <c r="A582" s="2" t="s">
        <v>9</v>
      </c>
      <c r="B582" s="2" t="s">
        <v>20</v>
      </c>
      <c r="C582" s="2" t="s">
        <v>23</v>
      </c>
      <c r="D582" s="2" t="s">
        <v>581</v>
      </c>
      <c r="E582" s="2" t="s">
        <v>986</v>
      </c>
      <c r="F582" s="3">
        <v>27</v>
      </c>
      <c r="G582" s="3">
        <v>4</v>
      </c>
    </row>
    <row r="583" spans="1:7" ht="12.75">
      <c r="A583" s="2" t="s">
        <v>9</v>
      </c>
      <c r="B583" s="2" t="s">
        <v>20</v>
      </c>
      <c r="C583" s="2" t="s">
        <v>23</v>
      </c>
      <c r="D583" s="2" t="s">
        <v>582</v>
      </c>
      <c r="E583" s="2" t="s">
        <v>987</v>
      </c>
      <c r="F583" s="3">
        <v>33</v>
      </c>
      <c r="G583" s="3">
        <v>6</v>
      </c>
    </row>
    <row r="584" spans="1:7" ht="12.75">
      <c r="A584" s="2" t="s">
        <v>9</v>
      </c>
      <c r="B584" s="2" t="s">
        <v>20</v>
      </c>
      <c r="C584" s="2" t="s">
        <v>23</v>
      </c>
      <c r="D584" s="2" t="s">
        <v>583</v>
      </c>
      <c r="E584" s="2" t="s">
        <v>988</v>
      </c>
      <c r="F584" s="3">
        <v>32</v>
      </c>
      <c r="G584" s="3">
        <v>6</v>
      </c>
    </row>
    <row r="585" spans="1:7" ht="12.75">
      <c r="A585" s="2" t="s">
        <v>9</v>
      </c>
      <c r="B585" s="2" t="s">
        <v>20</v>
      </c>
      <c r="C585" s="2" t="s">
        <v>24</v>
      </c>
      <c r="D585" s="2" t="s">
        <v>584</v>
      </c>
      <c r="E585" s="2" t="s">
        <v>989</v>
      </c>
      <c r="F585" s="3">
        <v>283</v>
      </c>
      <c r="G585" s="3">
        <v>5</v>
      </c>
    </row>
    <row r="586" spans="1:7" ht="12.75">
      <c r="A586" s="2" t="s">
        <v>9</v>
      </c>
      <c r="B586" s="2" t="s">
        <v>20</v>
      </c>
      <c r="C586" s="2" t="s">
        <v>23</v>
      </c>
      <c r="D586" s="2" t="s">
        <v>584</v>
      </c>
      <c r="E586" s="2" t="s">
        <v>989</v>
      </c>
      <c r="F586" s="3">
        <v>4</v>
      </c>
      <c r="G586" s="3">
        <v>5</v>
      </c>
    </row>
    <row r="587" spans="1:7" ht="12.75">
      <c r="A587" s="2" t="s">
        <v>9</v>
      </c>
      <c r="B587" s="2" t="s">
        <v>20</v>
      </c>
      <c r="C587" s="2" t="s">
        <v>24</v>
      </c>
      <c r="D587" s="2" t="s">
        <v>585</v>
      </c>
      <c r="E587" s="2" t="s">
        <v>989</v>
      </c>
      <c r="F587" s="3">
        <v>55</v>
      </c>
      <c r="G587" s="3">
        <v>5</v>
      </c>
    </row>
    <row r="588" spans="1:7" ht="12.75">
      <c r="A588" s="2" t="s">
        <v>9</v>
      </c>
      <c r="B588" s="2" t="s">
        <v>20</v>
      </c>
      <c r="C588" s="2" t="s">
        <v>24</v>
      </c>
      <c r="D588" s="2" t="s">
        <v>586</v>
      </c>
      <c r="E588" s="2" t="s">
        <v>990</v>
      </c>
      <c r="F588" s="3">
        <v>16</v>
      </c>
      <c r="G588" s="3">
        <v>3</v>
      </c>
    </row>
    <row r="589" spans="1:7" ht="12.75">
      <c r="A589" s="2" t="s">
        <v>9</v>
      </c>
      <c r="B589" s="2" t="s">
        <v>20</v>
      </c>
      <c r="C589" s="2" t="s">
        <v>24</v>
      </c>
      <c r="D589" s="2" t="s">
        <v>587</v>
      </c>
      <c r="E589" s="2" t="s">
        <v>991</v>
      </c>
      <c r="F589" s="3">
        <v>30</v>
      </c>
      <c r="G589" s="3">
        <v>6</v>
      </c>
    </row>
    <row r="590" spans="1:7" ht="12.75">
      <c r="A590" s="2" t="s">
        <v>9</v>
      </c>
      <c r="B590" s="2" t="s">
        <v>20</v>
      </c>
      <c r="C590" s="2" t="s">
        <v>24</v>
      </c>
      <c r="D590" s="2" t="s">
        <v>588</v>
      </c>
      <c r="E590" s="2" t="s">
        <v>991</v>
      </c>
      <c r="F590" s="3">
        <v>20</v>
      </c>
      <c r="G590" s="3">
        <v>6</v>
      </c>
    </row>
    <row r="591" spans="1:7" ht="12.75">
      <c r="A591" s="2" t="s">
        <v>9</v>
      </c>
      <c r="B591" s="2" t="s">
        <v>20</v>
      </c>
      <c r="C591" s="2" t="s">
        <v>24</v>
      </c>
      <c r="D591" s="2" t="s">
        <v>589</v>
      </c>
      <c r="E591" s="2" t="s">
        <v>992</v>
      </c>
      <c r="F591" s="3">
        <v>16</v>
      </c>
      <c r="G591" s="3">
        <v>5</v>
      </c>
    </row>
    <row r="592" spans="1:7" ht="12.75">
      <c r="A592" s="2" t="s">
        <v>9</v>
      </c>
      <c r="B592" s="2" t="s">
        <v>20</v>
      </c>
      <c r="C592" s="2" t="s">
        <v>23</v>
      </c>
      <c r="D592" s="2" t="s">
        <v>590</v>
      </c>
      <c r="E592" s="2" t="s">
        <v>789</v>
      </c>
      <c r="F592" s="3">
        <v>14</v>
      </c>
      <c r="G592" s="3">
        <v>3</v>
      </c>
    </row>
    <row r="593" spans="1:7" ht="12.75">
      <c r="A593" s="2" t="s">
        <v>9</v>
      </c>
      <c r="B593" s="2" t="s">
        <v>20</v>
      </c>
      <c r="C593" s="2" t="s">
        <v>24</v>
      </c>
      <c r="D593" s="2" t="s">
        <v>591</v>
      </c>
      <c r="E593" s="2" t="s">
        <v>734</v>
      </c>
      <c r="F593" s="3">
        <v>38</v>
      </c>
      <c r="G593" s="3">
        <v>4</v>
      </c>
    </row>
    <row r="594" spans="1:7" ht="12.75">
      <c r="A594" s="2" t="s">
        <v>9</v>
      </c>
      <c r="B594" s="2" t="s">
        <v>20</v>
      </c>
      <c r="C594" s="2" t="s">
        <v>23</v>
      </c>
      <c r="D594" s="2" t="s">
        <v>592</v>
      </c>
      <c r="E594" s="2" t="s">
        <v>735</v>
      </c>
      <c r="F594" s="3">
        <v>37</v>
      </c>
      <c r="G594" s="3">
        <v>4</v>
      </c>
    </row>
    <row r="595" spans="1:7" ht="12.75">
      <c r="A595" s="2" t="s">
        <v>9</v>
      </c>
      <c r="B595" s="2" t="s">
        <v>20</v>
      </c>
      <c r="C595" s="2" t="s">
        <v>24</v>
      </c>
      <c r="D595" s="2" t="s">
        <v>593</v>
      </c>
      <c r="E595" s="2" t="s">
        <v>993</v>
      </c>
      <c r="F595" s="3">
        <v>11</v>
      </c>
      <c r="G595" s="3">
        <v>4</v>
      </c>
    </row>
    <row r="596" spans="1:7" ht="12.75">
      <c r="A596" s="2" t="s">
        <v>9</v>
      </c>
      <c r="B596" s="2" t="s">
        <v>20</v>
      </c>
      <c r="C596" s="2" t="s">
        <v>23</v>
      </c>
      <c r="D596" s="2" t="s">
        <v>594</v>
      </c>
      <c r="E596" s="2" t="s">
        <v>994</v>
      </c>
      <c r="F596" s="3">
        <v>24</v>
      </c>
      <c r="G596" s="3">
        <v>6</v>
      </c>
    </row>
    <row r="597" spans="1:7" ht="12.75">
      <c r="A597" s="2" t="s">
        <v>9</v>
      </c>
      <c r="B597" s="2" t="s">
        <v>20</v>
      </c>
      <c r="C597" s="2" t="s">
        <v>23</v>
      </c>
      <c r="D597" s="2" t="s">
        <v>595</v>
      </c>
      <c r="E597" s="2" t="s">
        <v>995</v>
      </c>
      <c r="F597" s="3">
        <v>11</v>
      </c>
      <c r="G597" s="3">
        <v>4</v>
      </c>
    </row>
    <row r="598" spans="1:7" ht="12.75">
      <c r="A598" s="2" t="s">
        <v>9</v>
      </c>
      <c r="B598" s="2" t="s">
        <v>20</v>
      </c>
      <c r="C598" s="2" t="s">
        <v>24</v>
      </c>
      <c r="D598" s="2" t="s">
        <v>596</v>
      </c>
      <c r="E598" s="2" t="s">
        <v>996</v>
      </c>
      <c r="F598" s="3">
        <v>33</v>
      </c>
      <c r="G598" s="3">
        <v>5</v>
      </c>
    </row>
    <row r="599" spans="1:7" ht="12.75">
      <c r="A599" s="2" t="s">
        <v>9</v>
      </c>
      <c r="B599" s="2" t="s">
        <v>20</v>
      </c>
      <c r="C599" s="2" t="s">
        <v>23</v>
      </c>
      <c r="D599" s="2" t="s">
        <v>597</v>
      </c>
      <c r="E599" s="2" t="s">
        <v>997</v>
      </c>
      <c r="F599" s="3">
        <v>216</v>
      </c>
      <c r="G599" s="3">
        <v>6</v>
      </c>
    </row>
    <row r="600" spans="1:7" ht="12.75">
      <c r="A600" s="2" t="s">
        <v>9</v>
      </c>
      <c r="B600" s="2" t="s">
        <v>20</v>
      </c>
      <c r="C600" s="2" t="s">
        <v>24</v>
      </c>
      <c r="D600" s="2" t="s">
        <v>598</v>
      </c>
      <c r="E600" s="2" t="s">
        <v>997</v>
      </c>
      <c r="F600" s="3">
        <v>62</v>
      </c>
      <c r="G600" s="3">
        <v>6</v>
      </c>
    </row>
    <row r="601" spans="1:7" ht="12.75">
      <c r="A601" s="2" t="s">
        <v>9</v>
      </c>
      <c r="B601" s="2" t="s">
        <v>20</v>
      </c>
      <c r="C601" s="2" t="s">
        <v>24</v>
      </c>
      <c r="D601" s="2" t="s">
        <v>599</v>
      </c>
      <c r="E601" s="2" t="s">
        <v>750</v>
      </c>
      <c r="F601" s="3">
        <v>38</v>
      </c>
      <c r="G601" s="3">
        <v>3</v>
      </c>
    </row>
    <row r="602" spans="1:7" ht="12.75">
      <c r="A602" s="2" t="s">
        <v>9</v>
      </c>
      <c r="B602" s="2" t="s">
        <v>20</v>
      </c>
      <c r="C602" s="2" t="s">
        <v>24</v>
      </c>
      <c r="D602" s="2" t="s">
        <v>600</v>
      </c>
      <c r="E602" s="2" t="s">
        <v>998</v>
      </c>
      <c r="F602" s="3">
        <v>30</v>
      </c>
      <c r="G602" s="3">
        <v>6</v>
      </c>
    </row>
    <row r="603" spans="1:7" ht="12.75">
      <c r="A603" s="2" t="s">
        <v>9</v>
      </c>
      <c r="B603" s="2" t="s">
        <v>20</v>
      </c>
      <c r="C603" s="2" t="s">
        <v>23</v>
      </c>
      <c r="D603" s="2" t="s">
        <v>600</v>
      </c>
      <c r="E603" s="2" t="s">
        <v>998</v>
      </c>
      <c r="F603" s="3">
        <v>1</v>
      </c>
      <c r="G603" s="3">
        <v>6</v>
      </c>
    </row>
    <row r="604" spans="1:7" ht="12.75">
      <c r="A604" s="2" t="s">
        <v>9</v>
      </c>
      <c r="B604" s="2" t="s">
        <v>20</v>
      </c>
      <c r="C604" s="2" t="s">
        <v>23</v>
      </c>
      <c r="D604" s="2" t="s">
        <v>601</v>
      </c>
      <c r="E604" s="2" t="s">
        <v>998</v>
      </c>
      <c r="F604" s="3">
        <v>14</v>
      </c>
      <c r="G604" s="3">
        <v>6</v>
      </c>
    </row>
    <row r="605" spans="1:7" ht="12.75">
      <c r="A605" s="2" t="s">
        <v>9</v>
      </c>
      <c r="B605" s="2" t="s">
        <v>20</v>
      </c>
      <c r="C605" s="2" t="s">
        <v>23</v>
      </c>
      <c r="D605" s="2" t="s">
        <v>602</v>
      </c>
      <c r="E605" s="2" t="s">
        <v>999</v>
      </c>
      <c r="F605" s="3">
        <v>34</v>
      </c>
      <c r="G605" s="3">
        <v>6</v>
      </c>
    </row>
    <row r="606" spans="1:7" ht="12.75">
      <c r="A606" s="2" t="s">
        <v>10</v>
      </c>
      <c r="B606" s="2" t="s">
        <v>21</v>
      </c>
      <c r="C606" s="2" t="s">
        <v>24</v>
      </c>
      <c r="D606" s="2" t="s">
        <v>603</v>
      </c>
      <c r="E606" s="2" t="s">
        <v>692</v>
      </c>
      <c r="F606" s="3">
        <v>1</v>
      </c>
      <c r="G606" s="3">
        <v>10</v>
      </c>
    </row>
    <row r="607" spans="1:7" ht="12.75">
      <c r="A607" s="2" t="s">
        <v>10</v>
      </c>
      <c r="B607" s="2" t="s">
        <v>21</v>
      </c>
      <c r="C607" s="2" t="s">
        <v>24</v>
      </c>
      <c r="D607" s="2" t="s">
        <v>604</v>
      </c>
      <c r="E607" s="2" t="s">
        <v>1000</v>
      </c>
      <c r="F607" s="3">
        <v>24</v>
      </c>
      <c r="G607" s="3">
        <v>4</v>
      </c>
    </row>
    <row r="608" spans="1:7" ht="12.75">
      <c r="A608" s="2" t="s">
        <v>10</v>
      </c>
      <c r="B608" s="2" t="s">
        <v>21</v>
      </c>
      <c r="C608" s="2" t="s">
        <v>24</v>
      </c>
      <c r="D608" s="2" t="s">
        <v>605</v>
      </c>
      <c r="E608" s="2" t="s">
        <v>1000</v>
      </c>
      <c r="F608" s="3">
        <v>15</v>
      </c>
      <c r="G608" s="3">
        <v>4</v>
      </c>
    </row>
    <row r="609" spans="1:7" ht="12.75">
      <c r="A609" s="2" t="s">
        <v>10</v>
      </c>
      <c r="B609" s="2" t="s">
        <v>21</v>
      </c>
      <c r="C609" s="2" t="s">
        <v>23</v>
      </c>
      <c r="D609" s="2" t="s">
        <v>606</v>
      </c>
      <c r="E609" s="2" t="s">
        <v>696</v>
      </c>
      <c r="F609" s="3">
        <v>2</v>
      </c>
      <c r="G609" s="3">
        <v>18</v>
      </c>
    </row>
    <row r="610" spans="1:7" ht="12.75">
      <c r="A610" s="2" t="s">
        <v>10</v>
      </c>
      <c r="B610" s="2" t="s">
        <v>21</v>
      </c>
      <c r="C610" s="2" t="s">
        <v>24</v>
      </c>
      <c r="D610" s="2" t="s">
        <v>606</v>
      </c>
      <c r="E610" s="2" t="s">
        <v>696</v>
      </c>
      <c r="F610" s="3">
        <v>31</v>
      </c>
      <c r="G610" s="3">
        <v>18</v>
      </c>
    </row>
    <row r="611" spans="1:7" ht="12.75">
      <c r="A611" s="2" t="s">
        <v>10</v>
      </c>
      <c r="B611" s="2" t="s">
        <v>21</v>
      </c>
      <c r="C611" s="2" t="s">
        <v>23</v>
      </c>
      <c r="D611" s="2" t="s">
        <v>607</v>
      </c>
      <c r="E611" s="2" t="s">
        <v>696</v>
      </c>
      <c r="F611" s="3">
        <v>1</v>
      </c>
      <c r="G611" s="3">
        <v>18</v>
      </c>
    </row>
    <row r="612" spans="1:7" ht="12.75">
      <c r="A612" s="2" t="s">
        <v>10</v>
      </c>
      <c r="B612" s="2" t="s">
        <v>21</v>
      </c>
      <c r="C612" s="2" t="s">
        <v>24</v>
      </c>
      <c r="D612" s="2" t="s">
        <v>607</v>
      </c>
      <c r="E612" s="2" t="s">
        <v>696</v>
      </c>
      <c r="F612" s="3">
        <v>19</v>
      </c>
      <c r="G612" s="3">
        <v>18</v>
      </c>
    </row>
    <row r="613" spans="1:7" ht="12.75">
      <c r="A613" s="2" t="s">
        <v>10</v>
      </c>
      <c r="B613" s="2" t="s">
        <v>21</v>
      </c>
      <c r="C613" s="2" t="s">
        <v>24</v>
      </c>
      <c r="D613" s="2" t="s">
        <v>608</v>
      </c>
      <c r="E613" s="2" t="s">
        <v>705</v>
      </c>
      <c r="F613" s="3">
        <v>23</v>
      </c>
      <c r="G613" s="3">
        <v>0</v>
      </c>
    </row>
    <row r="614" spans="1:7" ht="12.75">
      <c r="A614" s="2" t="s">
        <v>10</v>
      </c>
      <c r="B614" s="2" t="s">
        <v>21</v>
      </c>
      <c r="C614" s="2" t="s">
        <v>23</v>
      </c>
      <c r="D614" s="2" t="s">
        <v>609</v>
      </c>
      <c r="E614" s="2" t="s">
        <v>1001</v>
      </c>
      <c r="F614" s="3">
        <v>14</v>
      </c>
      <c r="G614" s="3">
        <v>5</v>
      </c>
    </row>
    <row r="615" spans="1:7" ht="12.75">
      <c r="A615" s="2" t="s">
        <v>10</v>
      </c>
      <c r="B615" s="2" t="s">
        <v>21</v>
      </c>
      <c r="C615" s="2" t="s">
        <v>23</v>
      </c>
      <c r="D615" s="2" t="s">
        <v>610</v>
      </c>
      <c r="E615" s="2" t="s">
        <v>1001</v>
      </c>
      <c r="F615" s="3">
        <v>1</v>
      </c>
      <c r="G615" s="3">
        <v>5</v>
      </c>
    </row>
    <row r="616" spans="1:7" ht="12.75">
      <c r="A616" s="2" t="s">
        <v>10</v>
      </c>
      <c r="B616" s="2" t="s">
        <v>21</v>
      </c>
      <c r="C616" s="2" t="s">
        <v>23</v>
      </c>
      <c r="D616" s="2" t="s">
        <v>611</v>
      </c>
      <c r="E616" s="2" t="s">
        <v>1002</v>
      </c>
      <c r="F616" s="3">
        <v>1</v>
      </c>
      <c r="G616" s="3">
        <v>4</v>
      </c>
    </row>
    <row r="617" spans="1:7" ht="12.75">
      <c r="A617" s="2" t="s">
        <v>10</v>
      </c>
      <c r="B617" s="2" t="s">
        <v>21</v>
      </c>
      <c r="C617" s="2" t="s">
        <v>23</v>
      </c>
      <c r="D617" s="2" t="s">
        <v>612</v>
      </c>
      <c r="E617" s="2" t="s">
        <v>1003</v>
      </c>
      <c r="F617" s="3">
        <v>30</v>
      </c>
      <c r="G617" s="3">
        <v>5</v>
      </c>
    </row>
    <row r="618" spans="1:7" ht="12.75">
      <c r="A618" s="2" t="s">
        <v>10</v>
      </c>
      <c r="B618" s="2" t="s">
        <v>21</v>
      </c>
      <c r="C618" s="2" t="s">
        <v>23</v>
      </c>
      <c r="D618" s="2" t="s">
        <v>613</v>
      </c>
      <c r="E618" s="2" t="s">
        <v>1003</v>
      </c>
      <c r="F618" s="3">
        <v>24</v>
      </c>
      <c r="G618" s="3">
        <v>5</v>
      </c>
    </row>
    <row r="619" spans="1:7" ht="12.75">
      <c r="A619" s="2" t="s">
        <v>10</v>
      </c>
      <c r="B619" s="2" t="s">
        <v>21</v>
      </c>
      <c r="C619" s="2" t="s">
        <v>24</v>
      </c>
      <c r="D619" s="2" t="s">
        <v>614</v>
      </c>
      <c r="E619" s="2" t="s">
        <v>1004</v>
      </c>
      <c r="F619" s="3">
        <v>11</v>
      </c>
      <c r="G619" s="3">
        <v>4</v>
      </c>
    </row>
    <row r="620" spans="1:7" ht="12.75">
      <c r="A620" s="2" t="s">
        <v>10</v>
      </c>
      <c r="B620" s="2" t="s">
        <v>21</v>
      </c>
      <c r="C620" s="2" t="s">
        <v>23</v>
      </c>
      <c r="D620" s="2" t="s">
        <v>615</v>
      </c>
      <c r="E620" s="2" t="s">
        <v>1005</v>
      </c>
      <c r="F620" s="3">
        <v>7</v>
      </c>
      <c r="G620" s="3">
        <v>5</v>
      </c>
    </row>
    <row r="621" spans="1:7" ht="12.75">
      <c r="A621" s="2" t="s">
        <v>10</v>
      </c>
      <c r="B621" s="2" t="s">
        <v>21</v>
      </c>
      <c r="C621" s="2" t="s">
        <v>24</v>
      </c>
      <c r="D621" s="2" t="s">
        <v>616</v>
      </c>
      <c r="E621" s="2" t="s">
        <v>1006</v>
      </c>
      <c r="F621" s="3">
        <v>10</v>
      </c>
      <c r="G621" s="3">
        <v>5</v>
      </c>
    </row>
    <row r="622" spans="1:7" ht="12.75">
      <c r="A622" s="2" t="s">
        <v>10</v>
      </c>
      <c r="B622" s="2" t="s">
        <v>21</v>
      </c>
      <c r="C622" s="2" t="s">
        <v>24</v>
      </c>
      <c r="D622" s="2" t="s">
        <v>617</v>
      </c>
      <c r="E622" s="2" t="s">
        <v>1006</v>
      </c>
      <c r="F622" s="3">
        <v>4</v>
      </c>
      <c r="G622" s="3">
        <v>5</v>
      </c>
    </row>
    <row r="623" spans="1:7" ht="12.75">
      <c r="A623" s="2" t="s">
        <v>10</v>
      </c>
      <c r="B623" s="2" t="s">
        <v>21</v>
      </c>
      <c r="C623" s="2" t="s">
        <v>24</v>
      </c>
      <c r="D623" s="2" t="s">
        <v>618</v>
      </c>
      <c r="E623" s="2" t="s">
        <v>1007</v>
      </c>
      <c r="F623" s="3">
        <v>22</v>
      </c>
      <c r="G623" s="3">
        <v>5</v>
      </c>
    </row>
    <row r="624" spans="1:7" ht="12.75">
      <c r="A624" s="2" t="s">
        <v>10</v>
      </c>
      <c r="B624" s="2" t="s">
        <v>21</v>
      </c>
      <c r="C624" s="2" t="s">
        <v>24</v>
      </c>
      <c r="D624" s="2" t="s">
        <v>619</v>
      </c>
      <c r="E624" s="2" t="s">
        <v>1007</v>
      </c>
      <c r="F624" s="3">
        <v>23</v>
      </c>
      <c r="G624" s="3">
        <v>5</v>
      </c>
    </row>
    <row r="625" spans="1:7" ht="12.75">
      <c r="A625" s="2" t="s">
        <v>10</v>
      </c>
      <c r="B625" s="2" t="s">
        <v>21</v>
      </c>
      <c r="C625" s="2" t="s">
        <v>24</v>
      </c>
      <c r="D625" s="2" t="s">
        <v>620</v>
      </c>
      <c r="E625" s="2" t="s">
        <v>1008</v>
      </c>
      <c r="F625" s="3">
        <v>496</v>
      </c>
      <c r="G625" s="3">
        <v>6</v>
      </c>
    </row>
    <row r="626" spans="1:7" ht="12.75">
      <c r="A626" s="2" t="s">
        <v>10</v>
      </c>
      <c r="B626" s="2" t="s">
        <v>21</v>
      </c>
      <c r="C626" s="2" t="s">
        <v>24</v>
      </c>
      <c r="D626" s="2" t="s">
        <v>621</v>
      </c>
      <c r="E626" s="2" t="s">
        <v>1008</v>
      </c>
      <c r="F626" s="3">
        <v>50</v>
      </c>
      <c r="G626" s="3">
        <v>6</v>
      </c>
    </row>
    <row r="627" spans="1:7" ht="12.75">
      <c r="A627" s="2" t="s">
        <v>10</v>
      </c>
      <c r="B627" s="2" t="s">
        <v>21</v>
      </c>
      <c r="C627" s="2" t="s">
        <v>24</v>
      </c>
      <c r="D627" s="2" t="s">
        <v>622</v>
      </c>
      <c r="E627" s="2" t="s">
        <v>1009</v>
      </c>
      <c r="F627" s="3">
        <v>7</v>
      </c>
      <c r="G627" s="3">
        <v>4</v>
      </c>
    </row>
    <row r="628" spans="1:7" ht="12.75">
      <c r="A628" s="2" t="s">
        <v>10</v>
      </c>
      <c r="B628" s="2" t="s">
        <v>21</v>
      </c>
      <c r="C628" s="2" t="s">
        <v>24</v>
      </c>
      <c r="D628" s="2" t="s">
        <v>623</v>
      </c>
      <c r="E628" s="2" t="s">
        <v>1009</v>
      </c>
      <c r="F628" s="3">
        <v>3</v>
      </c>
      <c r="G628" s="3">
        <v>4</v>
      </c>
    </row>
    <row r="629" spans="1:7" ht="12.75">
      <c r="A629" s="2" t="s">
        <v>10</v>
      </c>
      <c r="B629" s="2" t="s">
        <v>21</v>
      </c>
      <c r="C629" s="2" t="s">
        <v>24</v>
      </c>
      <c r="D629" s="2" t="s">
        <v>624</v>
      </c>
      <c r="E629" s="2" t="s">
        <v>724</v>
      </c>
      <c r="F629" s="3">
        <v>23</v>
      </c>
      <c r="G629" s="3">
        <v>0</v>
      </c>
    </row>
    <row r="630" spans="1:7" ht="12.75">
      <c r="A630" s="2" t="s">
        <v>10</v>
      </c>
      <c r="B630" s="2" t="s">
        <v>21</v>
      </c>
      <c r="C630" s="2" t="s">
        <v>24</v>
      </c>
      <c r="D630" s="2" t="s">
        <v>625</v>
      </c>
      <c r="E630" s="2" t="s">
        <v>1010</v>
      </c>
      <c r="F630" s="3">
        <v>14</v>
      </c>
      <c r="G630" s="3">
        <v>5</v>
      </c>
    </row>
    <row r="631" spans="1:7" ht="12.75">
      <c r="A631" s="2" t="s">
        <v>10</v>
      </c>
      <c r="B631" s="2" t="s">
        <v>21</v>
      </c>
      <c r="C631" s="2" t="s">
        <v>24</v>
      </c>
      <c r="D631" s="2" t="s">
        <v>626</v>
      </c>
      <c r="E631" s="2" t="s">
        <v>1010</v>
      </c>
      <c r="F631" s="3">
        <v>18</v>
      </c>
      <c r="G631" s="3">
        <v>5</v>
      </c>
    </row>
    <row r="632" spans="1:7" ht="12.75">
      <c r="A632" s="2" t="s">
        <v>10</v>
      </c>
      <c r="B632" s="2" t="s">
        <v>21</v>
      </c>
      <c r="C632" s="2" t="s">
        <v>23</v>
      </c>
      <c r="D632" s="2" t="s">
        <v>627</v>
      </c>
      <c r="E632" s="2" t="s">
        <v>1011</v>
      </c>
      <c r="F632" s="3">
        <v>20</v>
      </c>
      <c r="G632" s="3">
        <v>4</v>
      </c>
    </row>
    <row r="633" spans="1:7" ht="12.75">
      <c r="A633" s="2" t="s">
        <v>10</v>
      </c>
      <c r="B633" s="2" t="s">
        <v>21</v>
      </c>
      <c r="C633" s="2" t="s">
        <v>23</v>
      </c>
      <c r="D633" s="2" t="s">
        <v>628</v>
      </c>
      <c r="E633" s="2" t="s">
        <v>1011</v>
      </c>
      <c r="F633" s="3">
        <v>21</v>
      </c>
      <c r="G633" s="3">
        <v>4</v>
      </c>
    </row>
    <row r="634" spans="1:7" ht="12.75">
      <c r="A634" s="2" t="s">
        <v>10</v>
      </c>
      <c r="B634" s="2" t="s">
        <v>21</v>
      </c>
      <c r="C634" s="2" t="s">
        <v>23</v>
      </c>
      <c r="D634" s="2" t="s">
        <v>629</v>
      </c>
      <c r="E634" s="2" t="s">
        <v>789</v>
      </c>
      <c r="F634" s="3">
        <v>2</v>
      </c>
      <c r="G634" s="3">
        <v>3</v>
      </c>
    </row>
    <row r="635" spans="1:7" ht="12.75">
      <c r="A635" s="2" t="s">
        <v>10</v>
      </c>
      <c r="B635" s="2" t="s">
        <v>21</v>
      </c>
      <c r="C635" s="2" t="s">
        <v>24</v>
      </c>
      <c r="D635" s="2" t="s">
        <v>630</v>
      </c>
      <c r="E635" s="2" t="s">
        <v>734</v>
      </c>
      <c r="F635" s="3">
        <v>38</v>
      </c>
      <c r="G635" s="3">
        <v>4</v>
      </c>
    </row>
    <row r="636" spans="1:7" ht="12.75">
      <c r="A636" s="2" t="s">
        <v>10</v>
      </c>
      <c r="B636" s="2" t="s">
        <v>21</v>
      </c>
      <c r="C636" s="2" t="s">
        <v>24</v>
      </c>
      <c r="D636" s="2" t="s">
        <v>631</v>
      </c>
      <c r="E636" s="2" t="s">
        <v>734</v>
      </c>
      <c r="F636" s="3">
        <v>25</v>
      </c>
      <c r="G636" s="3">
        <v>4</v>
      </c>
    </row>
    <row r="637" spans="1:7" ht="12.75">
      <c r="A637" s="2" t="s">
        <v>10</v>
      </c>
      <c r="B637" s="2" t="s">
        <v>21</v>
      </c>
      <c r="C637" s="2" t="s">
        <v>23</v>
      </c>
      <c r="D637" s="2" t="s">
        <v>632</v>
      </c>
      <c r="E637" s="2" t="s">
        <v>735</v>
      </c>
      <c r="F637" s="3">
        <v>22</v>
      </c>
      <c r="G637" s="3">
        <v>4</v>
      </c>
    </row>
    <row r="638" spans="1:7" ht="12.75">
      <c r="A638" s="2" t="s">
        <v>10</v>
      </c>
      <c r="B638" s="2" t="s">
        <v>21</v>
      </c>
      <c r="C638" s="2" t="s">
        <v>23</v>
      </c>
      <c r="D638" s="2" t="s">
        <v>633</v>
      </c>
      <c r="E638" s="2" t="s">
        <v>735</v>
      </c>
      <c r="F638" s="3">
        <v>22</v>
      </c>
      <c r="G638" s="3">
        <v>4</v>
      </c>
    </row>
    <row r="639" spans="1:7" ht="12.75">
      <c r="A639" s="2" t="s">
        <v>10</v>
      </c>
      <c r="B639" s="2" t="s">
        <v>21</v>
      </c>
      <c r="C639" s="2" t="s">
        <v>23</v>
      </c>
      <c r="D639" s="2" t="s">
        <v>634</v>
      </c>
      <c r="E639" s="2" t="s">
        <v>1012</v>
      </c>
      <c r="F639" s="3">
        <v>24</v>
      </c>
      <c r="G639" s="3">
        <v>4</v>
      </c>
    </row>
    <row r="640" spans="1:7" ht="12.75">
      <c r="A640" s="2" t="s">
        <v>10</v>
      </c>
      <c r="B640" s="2" t="s">
        <v>21</v>
      </c>
      <c r="C640" s="2" t="s">
        <v>23</v>
      </c>
      <c r="D640" s="2" t="s">
        <v>635</v>
      </c>
      <c r="E640" s="2" t="s">
        <v>1012</v>
      </c>
      <c r="F640" s="3">
        <v>10</v>
      </c>
      <c r="G640" s="3">
        <v>4</v>
      </c>
    </row>
    <row r="641" spans="1:7" ht="12.75">
      <c r="A641" s="2" t="s">
        <v>10</v>
      </c>
      <c r="B641" s="2" t="s">
        <v>21</v>
      </c>
      <c r="C641" s="2" t="s">
        <v>24</v>
      </c>
      <c r="D641" s="2" t="s">
        <v>636</v>
      </c>
      <c r="E641" s="2" t="s">
        <v>1013</v>
      </c>
      <c r="F641" s="3">
        <v>22</v>
      </c>
      <c r="G641" s="3">
        <v>4</v>
      </c>
    </row>
    <row r="642" spans="1:7" ht="12.75">
      <c r="A642" s="2" t="s">
        <v>10</v>
      </c>
      <c r="B642" s="2" t="s">
        <v>21</v>
      </c>
      <c r="C642" s="2" t="s">
        <v>24</v>
      </c>
      <c r="D642" s="2" t="s">
        <v>637</v>
      </c>
      <c r="E642" s="2" t="s">
        <v>1013</v>
      </c>
      <c r="F642" s="3">
        <v>22</v>
      </c>
      <c r="G642" s="3">
        <v>4</v>
      </c>
    </row>
    <row r="643" spans="1:7" ht="12.75">
      <c r="A643" s="2" t="s">
        <v>10</v>
      </c>
      <c r="B643" s="2" t="s">
        <v>21</v>
      </c>
      <c r="C643" s="2" t="s">
        <v>23</v>
      </c>
      <c r="D643" s="2" t="s">
        <v>638</v>
      </c>
      <c r="E643" s="2" t="s">
        <v>1014</v>
      </c>
      <c r="F643" s="3">
        <v>6</v>
      </c>
      <c r="G643" s="3">
        <v>6</v>
      </c>
    </row>
    <row r="644" spans="1:7" ht="12.75">
      <c r="A644" s="2" t="s">
        <v>10</v>
      </c>
      <c r="B644" s="2" t="s">
        <v>21</v>
      </c>
      <c r="C644" s="2" t="s">
        <v>24</v>
      </c>
      <c r="D644" s="2" t="s">
        <v>639</v>
      </c>
      <c r="E644" s="2" t="s">
        <v>1014</v>
      </c>
      <c r="F644" s="3">
        <v>4</v>
      </c>
      <c r="G644" s="3">
        <v>6</v>
      </c>
    </row>
    <row r="645" spans="1:7" ht="12.75">
      <c r="A645" s="2" t="s">
        <v>10</v>
      </c>
      <c r="B645" s="2" t="s">
        <v>21</v>
      </c>
      <c r="C645" s="2" t="s">
        <v>24</v>
      </c>
      <c r="D645" s="2" t="s">
        <v>640</v>
      </c>
      <c r="E645" s="2" t="s">
        <v>1015</v>
      </c>
      <c r="F645" s="3">
        <v>31</v>
      </c>
      <c r="G645" s="3">
        <v>4</v>
      </c>
    </row>
    <row r="646" spans="1:7" ht="12.75">
      <c r="A646" s="2" t="s">
        <v>10</v>
      </c>
      <c r="B646" s="2" t="s">
        <v>21</v>
      </c>
      <c r="C646" s="2" t="s">
        <v>24</v>
      </c>
      <c r="D646" s="2" t="s">
        <v>641</v>
      </c>
      <c r="E646" s="2" t="s">
        <v>1015</v>
      </c>
      <c r="F646" s="3">
        <v>18</v>
      </c>
      <c r="G646" s="3">
        <v>4</v>
      </c>
    </row>
    <row r="647" spans="1:7" ht="12.75">
      <c r="A647" s="2" t="s">
        <v>10</v>
      </c>
      <c r="B647" s="2" t="s">
        <v>21</v>
      </c>
      <c r="C647" s="2" t="s">
        <v>23</v>
      </c>
      <c r="D647" s="2" t="s">
        <v>642</v>
      </c>
      <c r="E647" s="2" t="s">
        <v>1016</v>
      </c>
      <c r="F647" s="3">
        <v>18</v>
      </c>
      <c r="G647" s="3">
        <v>5</v>
      </c>
    </row>
    <row r="648" spans="1:7" ht="12.75">
      <c r="A648" s="2" t="s">
        <v>10</v>
      </c>
      <c r="B648" s="2" t="s">
        <v>21</v>
      </c>
      <c r="C648" s="2" t="s">
        <v>23</v>
      </c>
      <c r="D648" s="2" t="s">
        <v>643</v>
      </c>
      <c r="E648" s="2" t="s">
        <v>1016</v>
      </c>
      <c r="F648" s="3">
        <v>21</v>
      </c>
      <c r="G648" s="3">
        <v>5</v>
      </c>
    </row>
    <row r="649" spans="1:7" ht="12.75">
      <c r="A649" s="2" t="s">
        <v>10</v>
      </c>
      <c r="B649" s="2" t="s">
        <v>21</v>
      </c>
      <c r="C649" s="2" t="s">
        <v>23</v>
      </c>
      <c r="D649" s="2" t="s">
        <v>644</v>
      </c>
      <c r="E649" s="2" t="s">
        <v>1017</v>
      </c>
      <c r="F649" s="3">
        <v>1</v>
      </c>
      <c r="G649" s="3">
        <v>6</v>
      </c>
    </row>
    <row r="650" spans="1:7" ht="12.75">
      <c r="A650" s="2" t="s">
        <v>10</v>
      </c>
      <c r="B650" s="2" t="s">
        <v>21</v>
      </c>
      <c r="C650" s="2" t="s">
        <v>23</v>
      </c>
      <c r="D650" s="2" t="s">
        <v>645</v>
      </c>
      <c r="E650" s="2" t="s">
        <v>1018</v>
      </c>
      <c r="F650" s="3">
        <v>249</v>
      </c>
      <c r="G650" s="3">
        <v>6</v>
      </c>
    </row>
    <row r="651" spans="1:7" ht="12.75">
      <c r="A651" s="2" t="s">
        <v>10</v>
      </c>
      <c r="B651" s="2" t="s">
        <v>21</v>
      </c>
      <c r="C651" s="2" t="s">
        <v>24</v>
      </c>
      <c r="D651" s="2" t="s">
        <v>646</v>
      </c>
      <c r="E651" s="2" t="s">
        <v>1018</v>
      </c>
      <c r="F651" s="3">
        <v>74</v>
      </c>
      <c r="G651" s="3">
        <v>6</v>
      </c>
    </row>
    <row r="652" spans="1:7" ht="12.75">
      <c r="A652" s="2" t="s">
        <v>10</v>
      </c>
      <c r="B652" s="2" t="s">
        <v>21</v>
      </c>
      <c r="C652" s="2" t="s">
        <v>23</v>
      </c>
      <c r="D652" s="2" t="s">
        <v>647</v>
      </c>
      <c r="E652" s="2" t="s">
        <v>1019</v>
      </c>
      <c r="F652" s="3">
        <v>27</v>
      </c>
      <c r="G652" s="3">
        <v>4</v>
      </c>
    </row>
    <row r="653" spans="1:7" ht="12.75">
      <c r="A653" s="2" t="s">
        <v>10</v>
      </c>
      <c r="B653" s="2" t="s">
        <v>21</v>
      </c>
      <c r="C653" s="2" t="s">
        <v>23</v>
      </c>
      <c r="D653" s="2" t="s">
        <v>648</v>
      </c>
      <c r="E653" s="2" t="s">
        <v>1019</v>
      </c>
      <c r="F653" s="3">
        <v>12</v>
      </c>
      <c r="G653" s="3">
        <v>4</v>
      </c>
    </row>
    <row r="654" spans="1:7" ht="12.75">
      <c r="A654" s="2" t="s">
        <v>10</v>
      </c>
      <c r="B654" s="2" t="s">
        <v>21</v>
      </c>
      <c r="C654" s="2" t="s">
        <v>24</v>
      </c>
      <c r="D654" s="2" t="s">
        <v>649</v>
      </c>
      <c r="E654" s="2" t="s">
        <v>1020</v>
      </c>
      <c r="F654" s="3">
        <v>26</v>
      </c>
      <c r="G654" s="3">
        <v>4</v>
      </c>
    </row>
    <row r="655" spans="1:7" ht="12.75">
      <c r="A655" s="2" t="s">
        <v>10</v>
      </c>
      <c r="B655" s="2" t="s">
        <v>21</v>
      </c>
      <c r="C655" s="2" t="s">
        <v>23</v>
      </c>
      <c r="D655" s="2" t="s">
        <v>650</v>
      </c>
      <c r="E655" s="2" t="s">
        <v>1021</v>
      </c>
      <c r="F655" s="3">
        <v>19</v>
      </c>
      <c r="G655" s="3">
        <v>5</v>
      </c>
    </row>
    <row r="656" spans="1:7" ht="12.75">
      <c r="A656" s="2" t="s">
        <v>10</v>
      </c>
      <c r="B656" s="2" t="s">
        <v>21</v>
      </c>
      <c r="C656" s="2" t="s">
        <v>23</v>
      </c>
      <c r="D656" s="2" t="s">
        <v>651</v>
      </c>
      <c r="E656" s="2" t="s">
        <v>1021</v>
      </c>
      <c r="F656" s="3">
        <v>21</v>
      </c>
      <c r="G656" s="3">
        <v>5</v>
      </c>
    </row>
    <row r="657" spans="1:7" ht="12.75">
      <c r="A657" s="2" t="s">
        <v>10</v>
      </c>
      <c r="B657" s="2" t="s">
        <v>21</v>
      </c>
      <c r="C657" s="2" t="s">
        <v>23</v>
      </c>
      <c r="D657" s="2" t="s">
        <v>652</v>
      </c>
      <c r="E657" s="2" t="s">
        <v>1022</v>
      </c>
      <c r="F657" s="3">
        <v>19</v>
      </c>
      <c r="G657" s="3">
        <v>5</v>
      </c>
    </row>
    <row r="658" spans="1:7" ht="12.75">
      <c r="A658" s="2" t="s">
        <v>10</v>
      </c>
      <c r="B658" s="2" t="s">
        <v>21</v>
      </c>
      <c r="C658" s="2" t="s">
        <v>23</v>
      </c>
      <c r="D658" s="2" t="s">
        <v>653</v>
      </c>
      <c r="E658" s="2" t="s">
        <v>1022</v>
      </c>
      <c r="F658" s="3">
        <v>21</v>
      </c>
      <c r="G658" s="3">
        <v>5</v>
      </c>
    </row>
    <row r="659" spans="1:7" ht="12.75">
      <c r="A659" s="6" t="s">
        <v>1055</v>
      </c>
      <c r="B659" s="2" t="s">
        <v>21</v>
      </c>
      <c r="C659" s="2" t="s">
        <v>23</v>
      </c>
      <c r="D659" s="2" t="s">
        <v>654</v>
      </c>
      <c r="E659" s="2" t="s">
        <v>796</v>
      </c>
      <c r="F659" s="3">
        <v>2</v>
      </c>
      <c r="G659" s="3">
        <v>5</v>
      </c>
    </row>
    <row r="660" spans="1:7" ht="12.75">
      <c r="A660" s="2" t="s">
        <v>10</v>
      </c>
      <c r="B660" s="2" t="s">
        <v>21</v>
      </c>
      <c r="C660" s="2" t="s">
        <v>23</v>
      </c>
      <c r="D660" s="2" t="s">
        <v>655</v>
      </c>
      <c r="E660" s="2" t="s">
        <v>1023</v>
      </c>
      <c r="F660" s="3">
        <v>25</v>
      </c>
      <c r="G660" s="3">
        <v>5</v>
      </c>
    </row>
    <row r="661" spans="1:7" ht="12.75">
      <c r="A661" s="2" t="s">
        <v>10</v>
      </c>
      <c r="B661" s="2" t="s">
        <v>21</v>
      </c>
      <c r="C661" s="2" t="s">
        <v>23</v>
      </c>
      <c r="D661" s="2" t="s">
        <v>656</v>
      </c>
      <c r="E661" s="2" t="s">
        <v>1023</v>
      </c>
      <c r="F661" s="3">
        <v>10</v>
      </c>
      <c r="G661" s="3">
        <v>5</v>
      </c>
    </row>
    <row r="662" spans="1:7" ht="12.75">
      <c r="A662" s="2" t="s">
        <v>10</v>
      </c>
      <c r="B662" s="2" t="s">
        <v>21</v>
      </c>
      <c r="C662" s="2" t="s">
        <v>24</v>
      </c>
      <c r="D662" s="2" t="s">
        <v>657</v>
      </c>
      <c r="E662" s="2" t="s">
        <v>1024</v>
      </c>
      <c r="F662" s="3">
        <v>33</v>
      </c>
      <c r="G662" s="3">
        <v>5</v>
      </c>
    </row>
    <row r="663" spans="1:7" ht="12.75">
      <c r="A663" s="2" t="s">
        <v>10</v>
      </c>
      <c r="B663" s="2" t="s">
        <v>21</v>
      </c>
      <c r="C663" s="2" t="s">
        <v>24</v>
      </c>
      <c r="D663" s="2" t="s">
        <v>658</v>
      </c>
      <c r="E663" s="2" t="s">
        <v>1024</v>
      </c>
      <c r="F663" s="3">
        <v>23</v>
      </c>
      <c r="G663" s="3">
        <v>5</v>
      </c>
    </row>
    <row r="664" spans="1:7" ht="12.75">
      <c r="A664" s="2" t="s">
        <v>10</v>
      </c>
      <c r="B664" s="2" t="s">
        <v>21</v>
      </c>
      <c r="C664" s="2" t="s">
        <v>24</v>
      </c>
      <c r="D664" s="2" t="s">
        <v>659</v>
      </c>
      <c r="E664" s="2" t="s">
        <v>1025</v>
      </c>
      <c r="F664" s="3">
        <v>25</v>
      </c>
      <c r="G664" s="3">
        <v>5</v>
      </c>
    </row>
    <row r="665" spans="1:7" ht="12.75">
      <c r="A665" s="2" t="s">
        <v>10</v>
      </c>
      <c r="B665" s="2" t="s">
        <v>21</v>
      </c>
      <c r="C665" s="2" t="s">
        <v>24</v>
      </c>
      <c r="D665" s="2" t="s">
        <v>660</v>
      </c>
      <c r="E665" s="2" t="s">
        <v>1025</v>
      </c>
      <c r="F665" s="3">
        <v>22</v>
      </c>
      <c r="G665" s="3">
        <v>5</v>
      </c>
    </row>
    <row r="666" spans="1:7" ht="12.75">
      <c r="A666" s="2" t="s">
        <v>10</v>
      </c>
      <c r="B666" s="2" t="s">
        <v>21</v>
      </c>
      <c r="C666" s="2" t="s">
        <v>24</v>
      </c>
      <c r="D666" s="2" t="s">
        <v>661</v>
      </c>
      <c r="E666" s="2" t="s">
        <v>1026</v>
      </c>
      <c r="F666" s="3">
        <v>29</v>
      </c>
      <c r="G666" s="3">
        <v>4</v>
      </c>
    </row>
    <row r="667" spans="1:7" ht="12.75">
      <c r="A667" s="2" t="s">
        <v>10</v>
      </c>
      <c r="B667" s="2" t="s">
        <v>21</v>
      </c>
      <c r="C667" s="2" t="s">
        <v>24</v>
      </c>
      <c r="D667" s="2" t="s">
        <v>662</v>
      </c>
      <c r="E667" s="2" t="s">
        <v>1026</v>
      </c>
      <c r="F667" s="3">
        <v>14</v>
      </c>
      <c r="G667" s="3">
        <v>4</v>
      </c>
    </row>
    <row r="668" spans="1:7" ht="12.75">
      <c r="A668" s="2" t="s">
        <v>10</v>
      </c>
      <c r="B668" s="2" t="s">
        <v>21</v>
      </c>
      <c r="C668" s="2" t="s">
        <v>23</v>
      </c>
      <c r="D668" s="2" t="s">
        <v>663</v>
      </c>
      <c r="E668" s="2" t="s">
        <v>1027</v>
      </c>
      <c r="F668" s="3">
        <v>11</v>
      </c>
      <c r="G668" s="3">
        <v>5</v>
      </c>
    </row>
    <row r="669" spans="1:7" ht="12.75">
      <c r="A669" s="2" t="s">
        <v>10</v>
      </c>
      <c r="B669" s="2" t="s">
        <v>21</v>
      </c>
      <c r="C669" s="2" t="s">
        <v>23</v>
      </c>
      <c r="D669" s="2" t="s">
        <v>664</v>
      </c>
      <c r="E669" s="2" t="s">
        <v>1027</v>
      </c>
      <c r="F669" s="3">
        <v>9</v>
      </c>
      <c r="G669" s="3">
        <v>5</v>
      </c>
    </row>
    <row r="670" spans="1:7" ht="12.75">
      <c r="A670" s="2" t="s">
        <v>10</v>
      </c>
      <c r="B670" s="2" t="s">
        <v>21</v>
      </c>
      <c r="C670" s="2" t="s">
        <v>23</v>
      </c>
      <c r="D670" s="2" t="s">
        <v>665</v>
      </c>
      <c r="E670" s="2" t="s">
        <v>1028</v>
      </c>
      <c r="F670" s="3">
        <v>5</v>
      </c>
      <c r="G670" s="3">
        <v>6</v>
      </c>
    </row>
    <row r="671" spans="1:7" ht="12.75">
      <c r="A671" s="2" t="s">
        <v>10</v>
      </c>
      <c r="B671" s="2" t="s">
        <v>21</v>
      </c>
      <c r="C671" s="2" t="s">
        <v>24</v>
      </c>
      <c r="D671" s="2" t="s">
        <v>666</v>
      </c>
      <c r="E671" s="2" t="s">
        <v>1028</v>
      </c>
      <c r="F671" s="3">
        <v>1</v>
      </c>
      <c r="G671" s="3">
        <v>6</v>
      </c>
    </row>
    <row r="672" spans="1:7" ht="12.75">
      <c r="A672" s="2" t="s">
        <v>10</v>
      </c>
      <c r="B672" s="2" t="s">
        <v>21</v>
      </c>
      <c r="C672" s="2" t="s">
        <v>24</v>
      </c>
      <c r="D672" s="2" t="s">
        <v>667</v>
      </c>
      <c r="E672" s="2" t="s">
        <v>1029</v>
      </c>
      <c r="F672" s="3">
        <v>8</v>
      </c>
      <c r="G672" s="3">
        <v>6</v>
      </c>
    </row>
    <row r="673" spans="1:7" ht="12.75">
      <c r="A673" s="2" t="s">
        <v>10</v>
      </c>
      <c r="B673" s="2" t="s">
        <v>21</v>
      </c>
      <c r="C673" s="2" t="s">
        <v>24</v>
      </c>
      <c r="D673" s="2" t="s">
        <v>668</v>
      </c>
      <c r="E673" s="2" t="s">
        <v>1029</v>
      </c>
      <c r="F673" s="3">
        <v>27</v>
      </c>
      <c r="G673" s="3">
        <v>6</v>
      </c>
    </row>
    <row r="674" spans="1:7" ht="12.75">
      <c r="A674" s="2" t="s">
        <v>10</v>
      </c>
      <c r="B674" s="2" t="s">
        <v>21</v>
      </c>
      <c r="C674" s="2" t="s">
        <v>23</v>
      </c>
      <c r="D674" s="2" t="s">
        <v>669</v>
      </c>
      <c r="E674" s="2" t="s">
        <v>1029</v>
      </c>
      <c r="F674" s="3">
        <v>21</v>
      </c>
      <c r="G674" s="3">
        <v>5</v>
      </c>
    </row>
    <row r="675" spans="1:7" ht="12.75">
      <c r="A675" s="2" t="s">
        <v>10</v>
      </c>
      <c r="B675" s="2" t="s">
        <v>21</v>
      </c>
      <c r="C675" s="2" t="s">
        <v>23</v>
      </c>
      <c r="D675" s="2" t="s">
        <v>670</v>
      </c>
      <c r="E675" s="2" t="s">
        <v>1029</v>
      </c>
      <c r="F675" s="3">
        <v>22</v>
      </c>
      <c r="G675" s="3">
        <v>5</v>
      </c>
    </row>
    <row r="676" spans="1:7" ht="12.75">
      <c r="A676" s="2" t="s">
        <v>10</v>
      </c>
      <c r="B676" s="2" t="s">
        <v>21</v>
      </c>
      <c r="C676" s="2" t="s">
        <v>24</v>
      </c>
      <c r="D676" s="2" t="s">
        <v>671</v>
      </c>
      <c r="E676" s="2" t="s">
        <v>750</v>
      </c>
      <c r="F676" s="3">
        <v>8</v>
      </c>
      <c r="G676" s="3">
        <v>3</v>
      </c>
    </row>
    <row r="677" spans="1:7" ht="12.75">
      <c r="A677" s="2" t="s">
        <v>10</v>
      </c>
      <c r="B677" s="2" t="s">
        <v>21</v>
      </c>
      <c r="C677" s="2" t="s">
        <v>24</v>
      </c>
      <c r="D677" s="2" t="s">
        <v>672</v>
      </c>
      <c r="E677" s="2" t="s">
        <v>1030</v>
      </c>
      <c r="F677" s="3">
        <v>2</v>
      </c>
      <c r="G677" s="3">
        <v>4</v>
      </c>
    </row>
    <row r="678" spans="1:7" ht="12.75">
      <c r="A678" s="2" t="s">
        <v>10</v>
      </c>
      <c r="B678" s="2" t="s">
        <v>21</v>
      </c>
      <c r="C678" s="2" t="s">
        <v>24</v>
      </c>
      <c r="D678" s="2" t="s">
        <v>673</v>
      </c>
      <c r="E678" s="2" t="s">
        <v>1030</v>
      </c>
      <c r="F678" s="3">
        <v>4</v>
      </c>
      <c r="G678" s="3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W25"/>
  <sheetViews>
    <sheetView workbookViewId="0" topLeftCell="A1">
      <selection activeCell="A13" sqref="A13"/>
    </sheetView>
  </sheetViews>
  <sheetFormatPr defaultColWidth="9.140625" defaultRowHeight="12.75"/>
  <cols>
    <col min="7" max="7" width="12.57421875" style="0" customWidth="1"/>
  </cols>
  <sheetData>
    <row r="5" ht="13.5" thickBot="1">
      <c r="A5" s="31" t="s">
        <v>1088</v>
      </c>
    </row>
    <row r="6" spans="1:7" ht="12.75">
      <c r="A6" s="7" t="s">
        <v>1057</v>
      </c>
      <c r="B6" s="7" t="s">
        <v>1058</v>
      </c>
      <c r="C6" s="7" t="s">
        <v>1058</v>
      </c>
      <c r="D6" s="7" t="s">
        <v>1059</v>
      </c>
      <c r="E6" s="7" t="s">
        <v>1058</v>
      </c>
      <c r="F6" s="7" t="s">
        <v>1060</v>
      </c>
      <c r="G6" s="7" t="s">
        <v>1061</v>
      </c>
    </row>
    <row r="7" spans="1:7" ht="12.75">
      <c r="A7" s="8"/>
      <c r="B7" s="8" t="s">
        <v>1062</v>
      </c>
      <c r="C7" s="8" t="s">
        <v>1063</v>
      </c>
      <c r="D7" s="8" t="s">
        <v>1064</v>
      </c>
      <c r="E7" s="8" t="s">
        <v>1063</v>
      </c>
      <c r="F7" s="8" t="s">
        <v>1065</v>
      </c>
      <c r="G7" s="8"/>
    </row>
    <row r="8" spans="1:7" ht="12.75">
      <c r="A8" s="8"/>
      <c r="B8" s="8" t="s">
        <v>1066</v>
      </c>
      <c r="C8" s="8" t="s">
        <v>1067</v>
      </c>
      <c r="D8" s="8" t="s">
        <v>1068</v>
      </c>
      <c r="E8" s="8" t="s">
        <v>1069</v>
      </c>
      <c r="F8" s="8" t="s">
        <v>1070</v>
      </c>
      <c r="G8" s="8"/>
    </row>
    <row r="9" spans="1:10" ht="13.5" thickBot="1">
      <c r="A9" s="9"/>
      <c r="B9" s="9"/>
      <c r="C9" s="9"/>
      <c r="D9" s="9"/>
      <c r="E9" s="9" t="s">
        <v>1071</v>
      </c>
      <c r="F9" s="9"/>
      <c r="G9" s="22" t="s">
        <v>1084</v>
      </c>
      <c r="H9" t="s">
        <v>1072</v>
      </c>
      <c r="I9" t="s">
        <v>1073</v>
      </c>
      <c r="J9" t="s">
        <v>1079</v>
      </c>
    </row>
    <row r="10" spans="1:19" ht="13.5" thickBot="1">
      <c r="A10" s="10" t="s">
        <v>1074</v>
      </c>
      <c r="B10" s="10">
        <v>2</v>
      </c>
      <c r="C10" s="10">
        <v>1.66</v>
      </c>
      <c r="D10" s="10">
        <v>1.33</v>
      </c>
      <c r="E10" s="10">
        <v>1</v>
      </c>
      <c r="F10" s="10"/>
      <c r="G10" s="10"/>
      <c r="L10" t="s">
        <v>3</v>
      </c>
      <c r="M10" t="s">
        <v>4</v>
      </c>
      <c r="N10" t="s">
        <v>6</v>
      </c>
      <c r="O10" t="s">
        <v>1075</v>
      </c>
      <c r="P10" t="s">
        <v>1076</v>
      </c>
      <c r="Q10" t="s">
        <v>8</v>
      </c>
      <c r="R10" t="s">
        <v>9</v>
      </c>
      <c r="S10" t="s">
        <v>10</v>
      </c>
    </row>
    <row r="11" spans="1:20" ht="13.5" thickBot="1">
      <c r="A11" s="7" t="s">
        <v>3</v>
      </c>
      <c r="B11" s="7">
        <v>4.33</v>
      </c>
      <c r="C11" s="7">
        <v>4.5</v>
      </c>
      <c r="D11" s="7">
        <v>1.5</v>
      </c>
      <c r="E11" s="7">
        <v>1</v>
      </c>
      <c r="F11" s="7">
        <f aca="true" t="shared" si="0" ref="F11:F18">SUM(B11:E11)</f>
        <v>11.33</v>
      </c>
      <c r="G11" s="35">
        <f aca="true" t="shared" si="1" ref="G11:G22">(B11*2+C11*1.66+D11*1.33+E11*1)/F11</f>
        <v>1.6879964695498677</v>
      </c>
      <c r="H11" s="11">
        <v>1.6347826086956518</v>
      </c>
      <c r="I11">
        <v>1.6347826086956518</v>
      </c>
      <c r="J11">
        <v>1.6879964695498677</v>
      </c>
      <c r="L11" s="27">
        <v>1.6879964695498677</v>
      </c>
      <c r="M11" s="27">
        <v>1.5827586206896551</v>
      </c>
      <c r="N11" s="27">
        <v>1.5678571428571428</v>
      </c>
      <c r="O11" s="27">
        <v>1.572595281306715</v>
      </c>
      <c r="P11" s="27">
        <v>1.3888235294117646</v>
      </c>
      <c r="Q11" s="27">
        <v>1.5345454545454544</v>
      </c>
      <c r="R11" s="27">
        <v>1.5197142857142856</v>
      </c>
      <c r="S11" s="27">
        <v>1.5699678972712678</v>
      </c>
      <c r="T11" s="27">
        <f>G19</f>
        <v>1.5455354091513196</v>
      </c>
    </row>
    <row r="12" spans="1:10" ht="13.5" thickBot="1">
      <c r="A12" s="8" t="s">
        <v>4</v>
      </c>
      <c r="B12" s="8">
        <v>3.5</v>
      </c>
      <c r="C12" s="8">
        <v>5</v>
      </c>
      <c r="D12" s="8">
        <v>5</v>
      </c>
      <c r="E12" s="8">
        <v>1</v>
      </c>
      <c r="F12" s="7">
        <f t="shared" si="0"/>
        <v>14.5</v>
      </c>
      <c r="G12" s="35">
        <f t="shared" si="1"/>
        <v>1.5827586206896551</v>
      </c>
      <c r="H12" s="11">
        <v>1.5525925925925927</v>
      </c>
      <c r="I12">
        <v>1.577037037037037</v>
      </c>
      <c r="J12">
        <v>1.6055172413793104</v>
      </c>
    </row>
    <row r="13" spans="1:14" ht="13.5" thickBot="1">
      <c r="A13" s="8" t="s">
        <v>6</v>
      </c>
      <c r="B13" s="8">
        <v>3</v>
      </c>
      <c r="C13" s="8">
        <v>5</v>
      </c>
      <c r="D13" s="8">
        <v>5</v>
      </c>
      <c r="E13" s="12">
        <v>1</v>
      </c>
      <c r="F13" s="13">
        <f t="shared" si="0"/>
        <v>14</v>
      </c>
      <c r="G13" s="35">
        <f t="shared" si="1"/>
        <v>1.5678571428571428</v>
      </c>
      <c r="H13" s="11">
        <v>1.524722222222222</v>
      </c>
      <c r="I13">
        <v>1.5010254854368934</v>
      </c>
      <c r="J13">
        <v>1.5522727272727272</v>
      </c>
      <c r="N13" s="27"/>
    </row>
    <row r="14" spans="1:14" ht="13.5" thickBot="1">
      <c r="A14" s="8" t="s">
        <v>1075</v>
      </c>
      <c r="B14" s="8">
        <v>2.02</v>
      </c>
      <c r="C14" s="8">
        <v>4</v>
      </c>
      <c r="D14" s="8">
        <v>5</v>
      </c>
      <c r="E14" s="12">
        <v>0</v>
      </c>
      <c r="F14" s="13">
        <f t="shared" si="0"/>
        <v>11.02</v>
      </c>
      <c r="G14" s="35">
        <f t="shared" si="1"/>
        <v>1.572595281306715</v>
      </c>
      <c r="H14" s="11">
        <v>1.592142857142857</v>
      </c>
      <c r="I14">
        <v>1.592142857142857</v>
      </c>
      <c r="J14">
        <v>1.603201347935973</v>
      </c>
      <c r="N14" s="27"/>
    </row>
    <row r="15" spans="1:23" ht="13.5" thickBot="1">
      <c r="A15" s="8" t="s">
        <v>1076</v>
      </c>
      <c r="B15" s="8">
        <v>1</v>
      </c>
      <c r="C15" s="8">
        <v>2</v>
      </c>
      <c r="D15" s="8">
        <v>13</v>
      </c>
      <c r="E15" s="12">
        <v>1</v>
      </c>
      <c r="F15" s="13">
        <f t="shared" si="0"/>
        <v>17</v>
      </c>
      <c r="G15" s="35">
        <f t="shared" si="1"/>
        <v>1.3888235294117646</v>
      </c>
      <c r="H15" s="11">
        <v>1.332803391626921</v>
      </c>
      <c r="I15">
        <v>1.313095615425251</v>
      </c>
      <c r="J15">
        <v>1.3406502816180235</v>
      </c>
      <c r="N15" s="27"/>
      <c r="P15" s="27"/>
      <c r="Q15" s="27"/>
      <c r="R15" s="27"/>
      <c r="S15" s="27"/>
      <c r="T15" s="27"/>
      <c r="U15" s="27"/>
      <c r="V15" s="27"/>
      <c r="W15" s="27"/>
    </row>
    <row r="16" spans="1:14" ht="13.5" thickBot="1">
      <c r="A16" s="8" t="s">
        <v>8</v>
      </c>
      <c r="B16" s="8">
        <v>3</v>
      </c>
      <c r="C16" s="8">
        <v>5</v>
      </c>
      <c r="D16" s="8">
        <v>7.28</v>
      </c>
      <c r="E16" s="12">
        <v>1</v>
      </c>
      <c r="F16" s="13">
        <f t="shared" si="0"/>
        <v>16.28</v>
      </c>
      <c r="G16" s="35">
        <f t="shared" si="1"/>
        <v>1.5345454545454544</v>
      </c>
      <c r="H16" s="11">
        <v>1.4936363636363637</v>
      </c>
      <c r="I16">
        <v>1.4831413612565445</v>
      </c>
      <c r="J16">
        <v>1.5142751842751843</v>
      </c>
      <c r="N16" s="27"/>
    </row>
    <row r="17" spans="1:14" ht="13.5" thickBot="1">
      <c r="A17" s="8" t="s">
        <v>9</v>
      </c>
      <c r="B17" s="8">
        <v>1</v>
      </c>
      <c r="C17" s="8">
        <v>3</v>
      </c>
      <c r="D17" s="8">
        <v>4.75</v>
      </c>
      <c r="E17" s="12">
        <v>0</v>
      </c>
      <c r="F17" s="13">
        <f t="shared" si="0"/>
        <v>8.75</v>
      </c>
      <c r="G17" s="35">
        <f t="shared" si="1"/>
        <v>1.5197142857142856</v>
      </c>
      <c r="H17" s="11">
        <v>1.58</v>
      </c>
      <c r="I17">
        <v>1.5528443449048155</v>
      </c>
      <c r="J17">
        <v>1.5158902575587905</v>
      </c>
      <c r="N17" s="27"/>
    </row>
    <row r="18" spans="1:14" ht="13.5" thickBot="1">
      <c r="A18" s="9" t="s">
        <v>10</v>
      </c>
      <c r="B18" s="9">
        <v>2</v>
      </c>
      <c r="C18" s="9">
        <v>5</v>
      </c>
      <c r="D18" s="25">
        <v>5.46</v>
      </c>
      <c r="E18" s="26">
        <v>0</v>
      </c>
      <c r="F18" s="14">
        <f t="shared" si="0"/>
        <v>12.46</v>
      </c>
      <c r="G18" s="36">
        <f t="shared" si="1"/>
        <v>1.5699678972712678</v>
      </c>
      <c r="H18" s="11">
        <v>1.5277777777777777</v>
      </c>
      <c r="I18">
        <v>1.5551264755480607</v>
      </c>
      <c r="J18">
        <v>1.5821079258010118</v>
      </c>
      <c r="N18" s="27"/>
    </row>
    <row r="19" spans="1:14" ht="13.5" thickBot="1">
      <c r="A19" s="15" t="s">
        <v>1060</v>
      </c>
      <c r="B19" s="15">
        <f>SUM(B11:B18)</f>
        <v>19.85</v>
      </c>
      <c r="C19" s="15">
        <f>SUM(C11:C18)</f>
        <v>33.5</v>
      </c>
      <c r="D19" s="15">
        <f>SUM(D11:D18)</f>
        <v>46.99</v>
      </c>
      <c r="E19" s="15">
        <f>SUM(E11:E18)</f>
        <v>5</v>
      </c>
      <c r="F19" s="16">
        <f>SUM(F11:F18)</f>
        <v>105.34</v>
      </c>
      <c r="G19" s="37">
        <f t="shared" si="1"/>
        <v>1.5455354091513196</v>
      </c>
      <c r="H19" s="17">
        <v>1.5157965433867646</v>
      </c>
      <c r="I19">
        <v>1.5111051774076756</v>
      </c>
      <c r="J19">
        <v>1.5354511627906975</v>
      </c>
      <c r="N19" s="27"/>
    </row>
    <row r="20" spans="1:14" ht="13.5" thickBot="1">
      <c r="A20" s="18" t="s">
        <v>1077</v>
      </c>
      <c r="B20" s="10">
        <v>0</v>
      </c>
      <c r="C20" s="10">
        <v>0</v>
      </c>
      <c r="D20" s="10">
        <v>3.93</v>
      </c>
      <c r="E20" s="19">
        <v>4.48</v>
      </c>
      <c r="F20" s="13">
        <f>SUM(B20:E20)</f>
        <v>8.41</v>
      </c>
      <c r="G20" s="35">
        <f t="shared" si="1"/>
        <v>1.1542092746730084</v>
      </c>
      <c r="H20" s="17">
        <v>1.1823204419889504</v>
      </c>
      <c r="I20">
        <v>1.4322099447513814</v>
      </c>
      <c r="J20">
        <v>1.1871428571428573</v>
      </c>
      <c r="N20" s="27"/>
    </row>
    <row r="21" spans="1:14" ht="13.5" thickBot="1">
      <c r="A21" s="18" t="s">
        <v>1078</v>
      </c>
      <c r="B21" s="10">
        <v>0</v>
      </c>
      <c r="C21" s="10">
        <v>0</v>
      </c>
      <c r="D21" s="18">
        <v>2</v>
      </c>
      <c r="E21" s="20">
        <v>3.5</v>
      </c>
      <c r="F21" s="13">
        <f>SUM(B21:E21)</f>
        <v>5.5</v>
      </c>
      <c r="G21" s="35">
        <f t="shared" si="1"/>
        <v>1.12</v>
      </c>
      <c r="H21" s="17">
        <v>1.055</v>
      </c>
      <c r="I21">
        <v>0.9716666666666667</v>
      </c>
      <c r="J21">
        <v>1.12</v>
      </c>
      <c r="N21" s="27"/>
    </row>
    <row r="22" spans="1:14" ht="13.5" thickBot="1">
      <c r="A22" s="10" t="s">
        <v>1040</v>
      </c>
      <c r="B22" s="10">
        <f>B19+B20+B21</f>
        <v>19.85</v>
      </c>
      <c r="C22" s="10">
        <f>C19+C20+C21</f>
        <v>33.5</v>
      </c>
      <c r="D22" s="10">
        <f>D19+D20+D21</f>
        <v>52.92</v>
      </c>
      <c r="E22" s="10">
        <f>E19+E20+E21</f>
        <v>12.98</v>
      </c>
      <c r="F22" s="10">
        <f>F19+F20+F21</f>
        <v>119.25</v>
      </c>
      <c r="G22" s="38">
        <f t="shared" si="1"/>
        <v>1.4983111111111111</v>
      </c>
      <c r="H22" s="10">
        <v>1.4786271324126727</v>
      </c>
      <c r="I22">
        <v>1.4810417521122137</v>
      </c>
      <c r="J22">
        <v>1.4962719919953305</v>
      </c>
      <c r="N22" s="27"/>
    </row>
    <row r="23" ht="12.75">
      <c r="N23" s="27"/>
    </row>
    <row r="24" ht="12.75">
      <c r="N24" s="27"/>
    </row>
    <row r="25" ht="12.75">
      <c r="A25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31.7109375" style="0" customWidth="1"/>
    <col min="10" max="10" width="11.57421875" style="0" bestFit="1" customWidth="1"/>
  </cols>
  <sheetData>
    <row r="1" spans="1:15" ht="12.75">
      <c r="A1" s="47" t="s">
        <v>1085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9" s="32" customFormat="1" ht="12.75">
      <c r="A2" s="32" t="e">
        <f>#REF!</f>
        <v>#REF!</v>
      </c>
      <c r="B2" s="32" t="str">
        <f>ÚAMAI1!H105</f>
        <v>ÚAMAI</v>
      </c>
      <c r="C2" s="32" t="str">
        <f>ÚAMM!H80</f>
        <v>ÚAMM</v>
      </c>
      <c r="D2" s="32" t="str">
        <f>ÚDTK!H82</f>
        <v>ÚDTK</v>
      </c>
      <c r="E2" s="32" t="str">
        <f>ÚCHaHSZ!H79</f>
        <v>ÚCHaHSZ</v>
      </c>
      <c r="F2" s="32" t="str">
        <f>ÚMF!H36</f>
        <v>ÚMF</v>
      </c>
      <c r="G2" s="32" t="str">
        <f>ÚSETM!H137</f>
        <v>ÚSETM</v>
      </c>
      <c r="H2" s="32" t="str">
        <f>ÚTE!H46</f>
        <v>ÚTE</v>
      </c>
      <c r="I2" s="32" t="str">
        <f>ÚTM!H76</f>
        <v>ÚTM</v>
      </c>
    </row>
    <row r="3" spans="1:2" ht="12.75">
      <c r="A3" t="s">
        <v>1093</v>
      </c>
      <c r="B3" s="4" t="s">
        <v>1086</v>
      </c>
    </row>
    <row r="4" spans="1:10" ht="12.75">
      <c r="A4" s="32" t="str">
        <f>B2</f>
        <v>ÚAMAI</v>
      </c>
      <c r="B4" t="str">
        <f>A4</f>
        <v>ÚAMAI</v>
      </c>
      <c r="C4" t="str">
        <f>A24</f>
        <v>ÚAMM</v>
      </c>
      <c r="D4" t="str">
        <f aca="true" t="shared" si="0" ref="D4:I4">C46</f>
        <v>ÚDTK</v>
      </c>
      <c r="E4" t="str">
        <f t="shared" si="0"/>
        <v>ÚCHaHSZ</v>
      </c>
      <c r="F4" t="str">
        <f t="shared" si="0"/>
        <v>ÚMF</v>
      </c>
      <c r="G4" t="str">
        <f t="shared" si="0"/>
        <v>ÚSETM</v>
      </c>
      <c r="H4" t="str">
        <f t="shared" si="0"/>
        <v>ÚTE</v>
      </c>
      <c r="I4" t="str">
        <f t="shared" si="0"/>
        <v>ÚTM</v>
      </c>
      <c r="J4" t="s">
        <v>1040</v>
      </c>
    </row>
    <row r="5" spans="1:10" ht="12.75">
      <c r="A5" t="s">
        <v>1034</v>
      </c>
      <c r="B5" s="23">
        <f>ÚAMAI1!H106</f>
        <v>0</v>
      </c>
      <c r="C5" s="23">
        <f>ÚAMM!H81</f>
        <v>2270</v>
      </c>
      <c r="D5" s="23">
        <f>ÚDTK!H83</f>
        <v>4116</v>
      </c>
      <c r="E5" s="23">
        <f>ÚCHaHSZ!H80</f>
        <v>2100</v>
      </c>
      <c r="F5" s="23">
        <f>ÚMF!H37</f>
        <v>16523</v>
      </c>
      <c r="G5" s="23">
        <f>ÚSETM!H138</f>
        <v>0</v>
      </c>
      <c r="H5" s="23">
        <f>ÚTE!H47</f>
        <v>0</v>
      </c>
      <c r="I5" s="23">
        <f>ÚTM!H77</f>
        <v>2976</v>
      </c>
      <c r="J5" s="23">
        <f>SUM(B5:I5)</f>
        <v>27985</v>
      </c>
    </row>
    <row r="6" spans="1:10" ht="12.75">
      <c r="A6" t="s">
        <v>1035</v>
      </c>
      <c r="B6" s="23">
        <f>ÚAMAI1!H107</f>
        <v>2131</v>
      </c>
      <c r="C6" s="23">
        <f>ÚAMM!H82</f>
        <v>4983</v>
      </c>
      <c r="D6" s="23">
        <f>ÚDTK!H84</f>
        <v>4616</v>
      </c>
      <c r="E6" s="23">
        <f>ÚCHaHSZ!H81</f>
        <v>2346</v>
      </c>
      <c r="F6" s="23">
        <f>ÚMF!H38</f>
        <v>2572</v>
      </c>
      <c r="G6" s="23">
        <f>ÚSETM!H139</f>
        <v>4416</v>
      </c>
      <c r="H6" s="23">
        <f>ÚTE!H48</f>
        <v>3762</v>
      </c>
      <c r="I6" s="23">
        <f>ÚTM!H78</f>
        <v>1649</v>
      </c>
      <c r="J6" s="23">
        <f aca="true" t="shared" si="1" ref="J6:J11">SUM(B6:I6)</f>
        <v>26475</v>
      </c>
    </row>
    <row r="7" spans="1:10" ht="12.75">
      <c r="A7" t="s">
        <v>1036</v>
      </c>
      <c r="B7" s="30">
        <f>ÚAMAI1!H108</f>
        <v>5724</v>
      </c>
      <c r="C7" s="23">
        <f>ÚAMM!H83</f>
        <v>3686</v>
      </c>
      <c r="D7" s="23">
        <f>ÚDTK!H85</f>
        <v>5482</v>
      </c>
      <c r="E7" s="23">
        <f>ÚCHaHSZ!H82</f>
        <v>1792</v>
      </c>
      <c r="F7" s="23">
        <f>ÚMF!H39</f>
        <v>940</v>
      </c>
      <c r="G7" s="23">
        <f>ÚSETM!H140</f>
        <v>8397</v>
      </c>
      <c r="H7" s="23">
        <f>ÚTE!H49</f>
        <v>3307</v>
      </c>
      <c r="I7" s="23">
        <f>ÚTM!H79</f>
        <v>2447</v>
      </c>
      <c r="J7" s="23">
        <f t="shared" si="1"/>
        <v>31775</v>
      </c>
    </row>
    <row r="8" spans="1:10" ht="12.75">
      <c r="A8" t="s">
        <v>1037</v>
      </c>
      <c r="B8" s="30">
        <f>ÚAMAI1!H109</f>
        <v>724</v>
      </c>
      <c r="C8" s="23">
        <f>ÚAMM!H84</f>
        <v>0</v>
      </c>
      <c r="D8" s="23">
        <f>ÚDTK!H86</f>
        <v>2</v>
      </c>
      <c r="E8" s="23">
        <f>ÚCHaHSZ!H83</f>
        <v>132</v>
      </c>
      <c r="F8" s="23">
        <f>ÚMF!H40</f>
        <v>130</v>
      </c>
      <c r="G8" s="23">
        <f>ÚSETM!H141</f>
        <v>1781</v>
      </c>
      <c r="H8" s="23">
        <f>ÚTE!H50</f>
        <v>0</v>
      </c>
      <c r="I8" s="23">
        <f>ÚTM!H80</f>
        <v>2737</v>
      </c>
      <c r="J8" s="23">
        <f t="shared" si="1"/>
        <v>5506</v>
      </c>
    </row>
    <row r="9" spans="1:10" ht="12.75">
      <c r="A9" t="s">
        <v>1038</v>
      </c>
      <c r="B9" s="30">
        <f>ÚAMAI1!H110</f>
        <v>0</v>
      </c>
      <c r="C9" s="23">
        <f>ÚAMM!H85</f>
        <v>0</v>
      </c>
      <c r="D9" s="23">
        <f>ÚDTK!H87</f>
        <v>102</v>
      </c>
      <c r="E9" s="23">
        <f>ÚCHaHSZ!H84</f>
        <v>0</v>
      </c>
      <c r="F9" s="23">
        <f>ÚMF!H41</f>
        <v>222</v>
      </c>
      <c r="G9" s="23">
        <f>ÚSETM!H142</f>
        <v>0</v>
      </c>
      <c r="H9" s="23">
        <f>ÚTE!H51</f>
        <v>0</v>
      </c>
      <c r="I9" s="23">
        <f>ÚTM!H81</f>
        <v>300</v>
      </c>
      <c r="J9" s="23">
        <f t="shared" si="1"/>
        <v>624</v>
      </c>
    </row>
    <row r="10" spans="1:10" ht="12.75">
      <c r="A10" t="s">
        <v>1039</v>
      </c>
      <c r="B10" s="30">
        <f>ÚAMAI1!H111</f>
        <v>365</v>
      </c>
      <c r="C10" s="23">
        <f>ÚAMM!H86</f>
        <v>1023</v>
      </c>
      <c r="D10" s="23">
        <f>ÚDTK!H88</f>
        <v>802</v>
      </c>
      <c r="E10" s="23">
        <f>ÚCHaHSZ!H85</f>
        <v>477</v>
      </c>
      <c r="F10" s="23">
        <f>ÚMF!H42</f>
        <v>392</v>
      </c>
      <c r="G10" s="23">
        <f>ÚSETM!H143</f>
        <v>1828</v>
      </c>
      <c r="H10" s="23">
        <f>ÚTE!H52</f>
        <v>1159</v>
      </c>
      <c r="I10" s="23">
        <f>ÚTM!H82</f>
        <v>496</v>
      </c>
      <c r="J10" s="23">
        <f t="shared" si="1"/>
        <v>6542</v>
      </c>
    </row>
    <row r="11" spans="1:10" s="4" customFormat="1" ht="12.75">
      <c r="A11" s="4" t="s">
        <v>1090</v>
      </c>
      <c r="B11" s="40">
        <f>ÚAMAI1!H112</f>
        <v>8944</v>
      </c>
      <c r="C11" s="29">
        <f>ÚAMM!H87</f>
        <v>11962</v>
      </c>
      <c r="D11" s="29">
        <f>ÚDTK!H89</f>
        <v>15120</v>
      </c>
      <c r="E11" s="29">
        <f>ÚCHaHSZ!H86</f>
        <v>6847</v>
      </c>
      <c r="F11" s="29">
        <f>ÚMF!H43</f>
        <v>20779</v>
      </c>
      <c r="G11" s="29">
        <f>ÚSETM!H144</f>
        <v>16422</v>
      </c>
      <c r="H11" s="29">
        <f>ÚTE!H53</f>
        <v>8228</v>
      </c>
      <c r="I11" s="29">
        <f>ÚTM!H83</f>
        <v>10605</v>
      </c>
      <c r="J11" s="23">
        <f t="shared" si="1"/>
        <v>98907</v>
      </c>
    </row>
    <row r="12" ht="12.75">
      <c r="A12" t="str">
        <f>ÚAMAI1!G114</f>
        <v>z toho</v>
      </c>
    </row>
    <row r="13" spans="1:12" ht="12.75">
      <c r="A13" t="str">
        <f>ÚAMAI1!G115</f>
        <v>BP</v>
      </c>
      <c r="B13">
        <f>ÚAMAI1!H115</f>
        <v>11</v>
      </c>
      <c r="C13">
        <f>ÚAMM!H90</f>
        <v>31</v>
      </c>
      <c r="D13">
        <f>ÚDTK!H92</f>
        <v>42</v>
      </c>
      <c r="E13">
        <f>ÚCHaHSZ!H89</f>
        <v>9</v>
      </c>
      <c r="F13">
        <f>ÚMF!H46</f>
        <v>5</v>
      </c>
      <c r="G13">
        <f>ÚSETM!H147</f>
        <v>66</v>
      </c>
      <c r="H13">
        <f>ÚTE!H56</f>
        <v>25</v>
      </c>
      <c r="I13" s="22">
        <f>ÚTM!H86</f>
        <v>4</v>
      </c>
      <c r="J13" s="23">
        <f>SUM(B13:I13)</f>
        <v>193</v>
      </c>
      <c r="L13" s="4"/>
    </row>
    <row r="14" spans="1:10" ht="12.75">
      <c r="A14" t="str">
        <f>ÚAMAI1!G116</f>
        <v>DP</v>
      </c>
      <c r="B14">
        <f>ÚAMAI1!H116</f>
        <v>44</v>
      </c>
      <c r="C14">
        <f>ÚAMM!H91</f>
        <v>23</v>
      </c>
      <c r="D14">
        <f>ÚDTK!H93</f>
        <v>64</v>
      </c>
      <c r="E14">
        <f>ÚCHaHSZ!H90</f>
        <v>9</v>
      </c>
      <c r="F14">
        <f>ÚMF!H47</f>
        <v>5</v>
      </c>
      <c r="G14">
        <f>ÚSETM!H148</f>
        <v>60</v>
      </c>
      <c r="H14">
        <f>ÚTE!H57</f>
        <v>26</v>
      </c>
      <c r="I14">
        <f>ÚTM!H87</f>
        <v>43</v>
      </c>
      <c r="J14" s="23">
        <f>SUM(B14:I14)</f>
        <v>274</v>
      </c>
    </row>
    <row r="15" spans="1:10" ht="12.75">
      <c r="A15" t="str">
        <f>ÚAMAI1!G117</f>
        <v>ext BP</v>
      </c>
      <c r="B15">
        <f>ÚAMAI1!H117</f>
        <v>0</v>
      </c>
      <c r="C15">
        <f>ÚAMM!H92</f>
        <v>5</v>
      </c>
      <c r="D15">
        <f>ÚDTK!H94</f>
        <v>7</v>
      </c>
      <c r="E15">
        <f>ÚCHaHSZ!H91</f>
        <v>3</v>
      </c>
      <c r="F15">
        <f>ÚMF!H48</f>
        <v>0</v>
      </c>
      <c r="G15">
        <f>ÚSETM!H149</f>
        <v>30</v>
      </c>
      <c r="H15">
        <f>ÚTE!H58</f>
        <v>17</v>
      </c>
      <c r="I15" s="22">
        <f>ÚTM!H88</f>
        <v>0</v>
      </c>
      <c r="J15" s="23">
        <f>SUM(B15:I15)</f>
        <v>62</v>
      </c>
    </row>
    <row r="16" ht="12.75">
      <c r="I16" s="22"/>
    </row>
    <row r="17" spans="1:10" ht="12.75">
      <c r="A17" t="str">
        <f>'[1]súhrn'!A2</f>
        <v>1 +  3 DDP</v>
      </c>
      <c r="B17">
        <f>'[1]súhrn'!B2</f>
        <v>2422</v>
      </c>
      <c r="C17">
        <f>'[1]súhrn'!C2</f>
        <v>2166</v>
      </c>
      <c r="D17">
        <f>'[1]súhrn'!D2</f>
        <v>958</v>
      </c>
      <c r="E17">
        <f>'[1]súhrn'!E2</f>
        <v>668</v>
      </c>
      <c r="F17">
        <f>'[1]súhrn'!F2</f>
        <v>154</v>
      </c>
      <c r="G17">
        <f>'[1]súhrn'!G2</f>
        <v>673</v>
      </c>
      <c r="H17">
        <f>'[1]súhrn'!H2</f>
        <v>1101</v>
      </c>
      <c r="I17">
        <f>'[1]súhrn'!I2</f>
        <v>1758</v>
      </c>
      <c r="J17">
        <f>'[1]súhrn'!J2</f>
        <v>9900</v>
      </c>
    </row>
    <row r="19" spans="1:10" ht="12.75">
      <c r="A19" s="4" t="s">
        <v>1089</v>
      </c>
      <c r="B19" s="23">
        <f aca="true" t="shared" si="2" ref="B19:I19">B11+B17</f>
        <v>11366</v>
      </c>
      <c r="C19" s="23">
        <f t="shared" si="2"/>
        <v>14128</v>
      </c>
      <c r="D19" s="23">
        <f t="shared" si="2"/>
        <v>16078</v>
      </c>
      <c r="E19" s="23">
        <f t="shared" si="2"/>
        <v>7515</v>
      </c>
      <c r="F19" s="23">
        <f t="shared" si="2"/>
        <v>20933</v>
      </c>
      <c r="G19" s="23">
        <f t="shared" si="2"/>
        <v>17095</v>
      </c>
      <c r="H19" s="23">
        <f t="shared" si="2"/>
        <v>9329</v>
      </c>
      <c r="I19" s="23">
        <f t="shared" si="2"/>
        <v>12363</v>
      </c>
      <c r="J19" s="23">
        <f>SUM(B19:I19)</f>
        <v>108807</v>
      </c>
    </row>
    <row r="20" spans="1:11" ht="12.75">
      <c r="A20" s="24" t="s">
        <v>1091</v>
      </c>
      <c r="B20" s="24">
        <f aca="true" t="shared" si="3" ref="B20:J20">B19/$J19*100</f>
        <v>10.446019098035972</v>
      </c>
      <c r="C20" s="24">
        <f t="shared" si="3"/>
        <v>12.984458720486733</v>
      </c>
      <c r="D20" s="24">
        <f t="shared" si="3"/>
        <v>14.77662282757543</v>
      </c>
      <c r="E20" s="24">
        <f t="shared" si="3"/>
        <v>6.906724751164907</v>
      </c>
      <c r="F20" s="24">
        <f t="shared" si="3"/>
        <v>19.23865192496806</v>
      </c>
      <c r="G20" s="24">
        <f t="shared" si="3"/>
        <v>15.711305338810922</v>
      </c>
      <c r="H20" s="24">
        <f t="shared" si="3"/>
        <v>8.573896900015624</v>
      </c>
      <c r="I20" s="24">
        <f t="shared" si="3"/>
        <v>11.362320438942348</v>
      </c>
      <c r="J20" s="24">
        <f t="shared" si="3"/>
        <v>100</v>
      </c>
      <c r="K20" s="24" t="s">
        <v>1091</v>
      </c>
    </row>
    <row r="22" spans="1:9" s="34" customFormat="1" ht="12.75">
      <c r="A22" s="34">
        <f>ÚAMM!G80</f>
        <v>0</v>
      </c>
      <c r="B22" s="34" t="e">
        <f>#REF!</f>
        <v>#REF!</v>
      </c>
      <c r="C22" s="34" t="str">
        <f>ÚAMM!I80</f>
        <v>prepočítané</v>
      </c>
      <c r="D22" s="34" t="str">
        <f>ÚDTK!I82</f>
        <v>prepočítané</v>
      </c>
      <c r="E22" s="34" t="str">
        <f>ÚCHaHSZ!I79</f>
        <v>prepočítané</v>
      </c>
      <c r="F22" s="34" t="str">
        <f>ÚMF!I36</f>
        <v>prepočítané</v>
      </c>
      <c r="G22" s="34" t="str">
        <f>ÚSETM!I137</f>
        <v>prepočítané</v>
      </c>
      <c r="H22" s="34" t="str">
        <f>ÚTE!I46</f>
        <v>prepočítané</v>
      </c>
      <c r="I22" s="34" t="str">
        <f>ÚTM!I76</f>
        <v>prepočítané</v>
      </c>
    </row>
    <row r="23" spans="1:2" s="4" customFormat="1" ht="12.75">
      <c r="A23" t="s">
        <v>1092</v>
      </c>
      <c r="B23" s="4" t="s">
        <v>1087</v>
      </c>
    </row>
    <row r="24" spans="1:9" ht="12.75">
      <c r="A24" s="32" t="str">
        <f>C2</f>
        <v>ÚAMM</v>
      </c>
      <c r="B24" t="str">
        <f aca="true" t="shared" si="4" ref="B24:I24">B4</f>
        <v>ÚAMAI</v>
      </c>
      <c r="C24" t="str">
        <f t="shared" si="4"/>
        <v>ÚAMM</v>
      </c>
      <c r="D24" t="str">
        <f t="shared" si="4"/>
        <v>ÚDTK</v>
      </c>
      <c r="E24" t="str">
        <f t="shared" si="4"/>
        <v>ÚCHaHSZ</v>
      </c>
      <c r="F24" t="str">
        <f t="shared" si="4"/>
        <v>ÚMF</v>
      </c>
      <c r="G24" t="str">
        <f t="shared" si="4"/>
        <v>ÚSETM</v>
      </c>
      <c r="H24" t="str">
        <f t="shared" si="4"/>
        <v>ÚTE</v>
      </c>
      <c r="I24" t="str">
        <f t="shared" si="4"/>
        <v>ÚTM</v>
      </c>
    </row>
    <row r="25" spans="1:9" ht="12.75">
      <c r="A25" t="str">
        <f>ÚAMM!G81</f>
        <v>1 BDP</v>
      </c>
      <c r="B25" s="23">
        <f>ÚAMAI1!I106</f>
        <v>0</v>
      </c>
      <c r="C25" s="23">
        <f>ÚAMM!I81</f>
        <v>1589</v>
      </c>
      <c r="D25" s="23">
        <f>ÚDTK!I83</f>
        <v>2881.2</v>
      </c>
      <c r="E25" s="23">
        <f>ÚCHaHSZ!I80</f>
        <v>1470</v>
      </c>
      <c r="F25" s="23">
        <f>ÚMF!I37</f>
        <v>11566.099999999999</v>
      </c>
      <c r="G25" s="23">
        <f>ÚSETM!I138</f>
        <v>0</v>
      </c>
      <c r="H25" s="23">
        <f>ÚTE!I47</f>
        <v>0</v>
      </c>
      <c r="I25" s="23">
        <f>ÚTM!I77</f>
        <v>2083.2</v>
      </c>
    </row>
    <row r="26" spans="1:15" ht="12.75">
      <c r="A26" t="str">
        <f>ÚAMM!G82</f>
        <v>2 + 3 BDP</v>
      </c>
      <c r="B26" s="23">
        <f>ÚAMAI1!I107</f>
        <v>2131</v>
      </c>
      <c r="C26" s="23">
        <f>ÚAMM!I82</f>
        <v>4983</v>
      </c>
      <c r="D26" s="23">
        <f>ÚDTK!I84</f>
        <v>4616</v>
      </c>
      <c r="E26" s="23">
        <f>ÚCHaHSZ!I81</f>
        <v>2346</v>
      </c>
      <c r="F26" s="23">
        <f>ÚMF!I38</f>
        <v>2572</v>
      </c>
      <c r="G26" s="23">
        <f>ÚSETM!I139</f>
        <v>4416</v>
      </c>
      <c r="H26" s="23">
        <f>ÚTE!I48</f>
        <v>3762</v>
      </c>
      <c r="I26" s="23">
        <f>ÚTM!I78</f>
        <v>1649</v>
      </c>
      <c r="O26" s="23"/>
    </row>
    <row r="27" spans="1:15" ht="12.75">
      <c r="A27" t="str">
        <f>ÚAMM!G83</f>
        <v>1 + 2 IDP</v>
      </c>
      <c r="B27" s="30">
        <f>ÚAMAI1!I108</f>
        <v>8586</v>
      </c>
      <c r="C27" s="23">
        <f>ÚAMM!I83</f>
        <v>5529</v>
      </c>
      <c r="D27" s="23">
        <f>ÚDTK!I85</f>
        <v>8223</v>
      </c>
      <c r="E27" s="23">
        <f>ÚCHaHSZ!I82</f>
        <v>2688</v>
      </c>
      <c r="F27" s="23">
        <f>ÚMF!I39</f>
        <v>1410</v>
      </c>
      <c r="G27" s="23">
        <f>ÚSETM!I140</f>
        <v>12595.5</v>
      </c>
      <c r="H27" s="23">
        <f>ÚTE!I49</f>
        <v>4960.5</v>
      </c>
      <c r="I27" s="23">
        <f>ÚTM!I79</f>
        <v>3670.5</v>
      </c>
      <c r="O27" s="23"/>
    </row>
    <row r="28" spans="1:15" ht="12.75">
      <c r="A28" t="str">
        <f>ÚAMM!G84</f>
        <v>1 + 2 IDK</v>
      </c>
      <c r="B28" s="30">
        <f>ÚAMAI1!I109</f>
        <v>1086</v>
      </c>
      <c r="C28" s="23">
        <f>ÚAMM!I84</f>
        <v>0</v>
      </c>
      <c r="D28" s="23">
        <f>ÚDTK!I86</f>
        <v>3</v>
      </c>
      <c r="E28" s="23">
        <f>ÚCHaHSZ!I83</f>
        <v>198</v>
      </c>
      <c r="F28" s="23">
        <f>ÚMF!I40</f>
        <v>195</v>
      </c>
      <c r="G28" s="23">
        <f>ÚSETM!I141</f>
        <v>2671.5</v>
      </c>
      <c r="H28" s="23">
        <f>ÚTE!I50</f>
        <v>0</v>
      </c>
      <c r="I28" s="23">
        <f>ÚTM!I80</f>
        <v>4105.5</v>
      </c>
      <c r="O28" s="23"/>
    </row>
    <row r="29" spans="1:15" ht="12.75">
      <c r="A29" t="str">
        <f>ÚAMM!G85</f>
        <v>1 BEK</v>
      </c>
      <c r="B29" s="30">
        <f>ÚAMAI1!I110</f>
        <v>0</v>
      </c>
      <c r="C29" s="23">
        <f>ÚAMM!I85</f>
        <v>0</v>
      </c>
      <c r="D29" s="23">
        <f>ÚDTK!I87</f>
        <v>21.419999999999998</v>
      </c>
      <c r="E29" s="23">
        <f>ÚCHaHSZ!I84</f>
        <v>0</v>
      </c>
      <c r="F29" s="23">
        <f>ÚMF!I41</f>
        <v>46.62</v>
      </c>
      <c r="G29" s="23">
        <f>ÚSETM!I142</f>
        <v>0</v>
      </c>
      <c r="H29" s="23">
        <f>ÚTE!I51</f>
        <v>0</v>
      </c>
      <c r="I29" s="23">
        <f>ÚTM!I81</f>
        <v>63</v>
      </c>
      <c r="O29" s="23"/>
    </row>
    <row r="30" spans="1:15" ht="12.75">
      <c r="A30" t="str">
        <f>ÚAMM!G86</f>
        <v>2 - 4 BEK</v>
      </c>
      <c r="B30" s="30">
        <f>ÚAMAI1!I111</f>
        <v>109.5</v>
      </c>
      <c r="C30" s="23">
        <f>ÚAMM!I86</f>
        <v>306.9</v>
      </c>
      <c r="D30" s="23">
        <f>ÚDTK!I88</f>
        <v>240.6</v>
      </c>
      <c r="E30" s="23">
        <f>ÚCHaHSZ!I85</f>
        <v>143.1</v>
      </c>
      <c r="F30" s="23">
        <f>ÚMF!I42</f>
        <v>117.6</v>
      </c>
      <c r="G30" s="23">
        <f>ÚSETM!I143</f>
        <v>548.4</v>
      </c>
      <c r="H30" s="23">
        <f>ÚTE!I52</f>
        <v>347.7</v>
      </c>
      <c r="I30" s="23">
        <f>ÚTM!I82</f>
        <v>148.79999999999998</v>
      </c>
      <c r="O30" s="23"/>
    </row>
    <row r="31" spans="1:15" s="4" customFormat="1" ht="12.75">
      <c r="A31" s="4" t="s">
        <v>1090</v>
      </c>
      <c r="B31" s="39">
        <f>ÚAMAI1!I112</f>
        <v>11912.5</v>
      </c>
      <c r="C31" s="29">
        <f>ÚAMM!I87</f>
        <v>12407.9</v>
      </c>
      <c r="D31" s="29">
        <f>ÚDTK!I89</f>
        <v>15985.220000000001</v>
      </c>
      <c r="E31" s="29">
        <f>ÚCHaHSZ!I86</f>
        <v>6845.1</v>
      </c>
      <c r="F31" s="29">
        <f>ÚMF!I43</f>
        <v>15907.32</v>
      </c>
      <c r="G31" s="29">
        <f>ÚSETM!I144</f>
        <v>20231.4</v>
      </c>
      <c r="H31" s="29">
        <f>ÚTE!I53</f>
        <v>9070.2</v>
      </c>
      <c r="I31" s="29">
        <f>ÚTM!I83</f>
        <v>11720</v>
      </c>
      <c r="J31" s="29">
        <f>SUM(B31:I31)</f>
        <v>104079.64</v>
      </c>
      <c r="O31" s="29"/>
    </row>
    <row r="32" spans="1:15" s="4" customFormat="1" ht="12.75">
      <c r="A32" t="str">
        <f>'[1]súhrn'!A3</f>
        <v>1 +  3 DDP prepočítané </v>
      </c>
      <c r="B32">
        <f>'[1]súhrn'!B3</f>
        <v>7266</v>
      </c>
      <c r="C32">
        <f>'[1]súhrn'!C3</f>
        <v>6498</v>
      </c>
      <c r="D32">
        <f>'[1]súhrn'!D3</f>
        <v>2874</v>
      </c>
      <c r="E32">
        <f>'[1]súhrn'!E3</f>
        <v>2004</v>
      </c>
      <c r="F32">
        <f>'[1]súhrn'!F3</f>
        <v>462</v>
      </c>
      <c r="G32">
        <f>'[1]súhrn'!G3</f>
        <v>2019</v>
      </c>
      <c r="H32">
        <f>'[1]súhrn'!H3</f>
        <v>3303</v>
      </c>
      <c r="I32">
        <f>'[1]súhrn'!I3</f>
        <v>5274</v>
      </c>
      <c r="J32" s="29">
        <f>SUM(B32:I32)</f>
        <v>29700</v>
      </c>
      <c r="O32" s="29"/>
    </row>
    <row r="33" spans="1:15" s="4" customFormat="1" ht="12.75">
      <c r="A33" s="4" t="s">
        <v>1089</v>
      </c>
      <c r="B33" s="39">
        <f aca="true" t="shared" si="5" ref="B33:J33">B31+B32</f>
        <v>19178.5</v>
      </c>
      <c r="C33" s="39">
        <f t="shared" si="5"/>
        <v>18905.9</v>
      </c>
      <c r="D33" s="39">
        <f t="shared" si="5"/>
        <v>18859.22</v>
      </c>
      <c r="E33" s="39">
        <f t="shared" si="5"/>
        <v>8849.1</v>
      </c>
      <c r="F33" s="39">
        <f t="shared" si="5"/>
        <v>16369.32</v>
      </c>
      <c r="G33" s="39">
        <f t="shared" si="5"/>
        <v>22250.4</v>
      </c>
      <c r="H33" s="39">
        <f t="shared" si="5"/>
        <v>12373.2</v>
      </c>
      <c r="I33" s="39">
        <f t="shared" si="5"/>
        <v>16994</v>
      </c>
      <c r="J33" s="39">
        <f t="shared" si="5"/>
        <v>133779.64</v>
      </c>
      <c r="O33" s="29"/>
    </row>
    <row r="34" spans="1:11" ht="12.75">
      <c r="A34" s="24" t="s">
        <v>1091</v>
      </c>
      <c r="B34" s="24">
        <f>B33/$J33*100</f>
        <v>14.335888480489256</v>
      </c>
      <c r="C34" s="24">
        <f aca="true" t="shared" si="6" ref="C34:J34">C33/$J33*100</f>
        <v>14.132120552873367</v>
      </c>
      <c r="D34" s="24">
        <f t="shared" si="6"/>
        <v>14.09722735088837</v>
      </c>
      <c r="E34" s="24">
        <f t="shared" si="6"/>
        <v>6.614683669353573</v>
      </c>
      <c r="F34" s="24">
        <f t="shared" si="6"/>
        <v>12.236032328985186</v>
      </c>
      <c r="G34" s="24">
        <f t="shared" si="6"/>
        <v>16.63212728035447</v>
      </c>
      <c r="H34" s="24">
        <f t="shared" si="6"/>
        <v>9.248941019724676</v>
      </c>
      <c r="I34" s="24">
        <f t="shared" si="6"/>
        <v>12.702979317331096</v>
      </c>
      <c r="J34" s="24">
        <f t="shared" si="6"/>
        <v>100</v>
      </c>
      <c r="K34" s="24" t="s">
        <v>1091</v>
      </c>
    </row>
    <row r="35" spans="2:9" ht="12.75">
      <c r="B35" s="23"/>
      <c r="C35" s="23"/>
      <c r="D35" s="23"/>
      <c r="E35" s="23"/>
      <c r="F35" s="23"/>
      <c r="G35" s="23"/>
      <c r="H35" s="23"/>
      <c r="I35" s="23"/>
    </row>
    <row r="36" spans="1:10" s="41" customFormat="1" ht="12.75">
      <c r="A36" s="41" t="s">
        <v>1080</v>
      </c>
      <c r="B36" s="42">
        <f>'KKŠ-počty učiteľov'!L11</f>
        <v>1.6879964695498677</v>
      </c>
      <c r="C36" s="42">
        <f>'KKŠ-počty učiteľov'!M11</f>
        <v>1.5827586206896551</v>
      </c>
      <c r="D36" s="42">
        <f>'KKŠ-počty učiteľov'!N11</f>
        <v>1.5678571428571428</v>
      </c>
      <c r="E36" s="42">
        <f>'KKŠ-počty učiteľov'!O11</f>
        <v>1.572595281306715</v>
      </c>
      <c r="F36" s="42">
        <f>'KKŠ-počty učiteľov'!P11</f>
        <v>1.3888235294117646</v>
      </c>
      <c r="G36" s="42">
        <f>'KKŠ-počty učiteľov'!Q11</f>
        <v>1.5345454545454544</v>
      </c>
      <c r="H36" s="42">
        <f>'KKŠ-počty učiteľov'!R11</f>
        <v>1.5197142857142856</v>
      </c>
      <c r="I36" s="42">
        <f>'KKŠ-počty učiteľov'!S11</f>
        <v>1.5699678972712678</v>
      </c>
      <c r="J36" s="42">
        <f>'KKŠ-počty učiteľov'!T11</f>
        <v>1.5455354091513196</v>
      </c>
    </row>
    <row r="37" spans="1:12" ht="12.75">
      <c r="A37" t="s">
        <v>1056</v>
      </c>
      <c r="B37" s="23">
        <f>B33*B36</f>
        <v>32373.240291262136</v>
      </c>
      <c r="C37" s="23">
        <f aca="true" t="shared" si="7" ref="C37:J37">C33*C36</f>
        <v>29923.476206896554</v>
      </c>
      <c r="D37" s="23">
        <f t="shared" si="7"/>
        <v>29568.562785714286</v>
      </c>
      <c r="E37" s="23">
        <f t="shared" si="7"/>
        <v>13916.052903811253</v>
      </c>
      <c r="F37" s="23">
        <f t="shared" si="7"/>
        <v>22734.096776470586</v>
      </c>
      <c r="G37" s="23">
        <f t="shared" si="7"/>
        <v>34144.250181818185</v>
      </c>
      <c r="H37" s="23">
        <f t="shared" si="7"/>
        <v>18803.7288</v>
      </c>
      <c r="I37" s="23">
        <f t="shared" si="7"/>
        <v>26680.034446227924</v>
      </c>
      <c r="J37" s="23">
        <f t="shared" si="7"/>
        <v>206761.17064351626</v>
      </c>
      <c r="K37" s="23">
        <f>J33*J36</f>
        <v>206761.17064351626</v>
      </c>
      <c r="L37" s="23">
        <f>J37-K37</f>
        <v>0</v>
      </c>
    </row>
    <row r="38" spans="1:11" s="43" customFormat="1" ht="27">
      <c r="A38" s="46" t="s">
        <v>1083</v>
      </c>
      <c r="B38" s="44">
        <f aca="true" t="shared" si="8" ref="B38:J38">B37/$J37*100</f>
        <v>15.65731137548931</v>
      </c>
      <c r="C38" s="44">
        <f t="shared" si="8"/>
        <v>14.472483452170332</v>
      </c>
      <c r="D38" s="44">
        <f t="shared" si="8"/>
        <v>14.30082964498901</v>
      </c>
      <c r="E38" s="44">
        <f t="shared" si="8"/>
        <v>6.730496282498022</v>
      </c>
      <c r="F38" s="44">
        <f t="shared" si="8"/>
        <v>10.99534148782084</v>
      </c>
      <c r="G38" s="44">
        <f t="shared" si="8"/>
        <v>16.513859964880645</v>
      </c>
      <c r="H38" s="44">
        <f t="shared" si="8"/>
        <v>9.094419779824195</v>
      </c>
      <c r="I38" s="44">
        <f t="shared" si="8"/>
        <v>12.903793474949826</v>
      </c>
      <c r="J38" s="44">
        <f t="shared" si="8"/>
        <v>100</v>
      </c>
      <c r="K38" s="43" t="s">
        <v>1091</v>
      </c>
    </row>
    <row r="42" spans="2:9" ht="12.75">
      <c r="B42" t="s">
        <v>3</v>
      </c>
      <c r="C42" t="s">
        <v>4</v>
      </c>
      <c r="D42" t="s">
        <v>6</v>
      </c>
      <c r="E42" t="s">
        <v>1075</v>
      </c>
      <c r="F42" t="s">
        <v>7</v>
      </c>
      <c r="G42" t="s">
        <v>8</v>
      </c>
      <c r="H42" t="s">
        <v>9</v>
      </c>
      <c r="I42" t="s">
        <v>10</v>
      </c>
    </row>
    <row r="43" spans="1:10" ht="25.5">
      <c r="A43" s="45" t="s">
        <v>1081</v>
      </c>
      <c r="B43" s="28">
        <v>13.531083400215277</v>
      </c>
      <c r="C43" s="28">
        <v>17.348322740545285</v>
      </c>
      <c r="D43" s="28">
        <v>14.55268303886934</v>
      </c>
      <c r="E43" s="28">
        <v>7.165551945696085</v>
      </c>
      <c r="F43" s="28">
        <v>11.491339478675737</v>
      </c>
      <c r="G43" s="28">
        <v>15.33283576962935</v>
      </c>
      <c r="H43" s="28">
        <v>9.969154976914961</v>
      </c>
      <c r="I43" s="28">
        <v>10.609028649453968</v>
      </c>
      <c r="J43" s="28">
        <f>SUM(B43:I43)</f>
        <v>100</v>
      </c>
    </row>
    <row r="44" spans="1:10" ht="25.5">
      <c r="A44" s="45" t="s">
        <v>1082</v>
      </c>
      <c r="B44" s="28">
        <v>9.909299034112827</v>
      </c>
      <c r="C44" s="28">
        <v>17.093405339856773</v>
      </c>
      <c r="D44" s="28">
        <v>16.87776773353916</v>
      </c>
      <c r="E44" s="28">
        <v>7.733532275786271</v>
      </c>
      <c r="F44" s="28">
        <v>14.436897309837846</v>
      </c>
      <c r="G44" s="28">
        <v>16.87928182508595</v>
      </c>
      <c r="H44" s="28">
        <v>9.430897722083678</v>
      </c>
      <c r="I44" s="28">
        <v>7.638918759697498</v>
      </c>
      <c r="J44" s="28">
        <f>SUM(B44:I44)</f>
        <v>100</v>
      </c>
    </row>
    <row r="45" spans="1:15" s="32" customFormat="1" ht="12.75">
      <c r="A45" s="32" t="e">
        <f>A2</f>
        <v>#REF!</v>
      </c>
      <c r="B45" s="32">
        <f>A22</f>
        <v>0</v>
      </c>
      <c r="C45" s="32">
        <f>ÚDTK!G82</f>
        <v>0</v>
      </c>
      <c r="D45" s="32">
        <f>ÚCHaHSZ!G79</f>
        <v>0</v>
      </c>
      <c r="E45" s="32">
        <f>ÚMF!G36</f>
        <v>0</v>
      </c>
      <c r="F45" s="32">
        <f>ÚSETM!G137</f>
        <v>0</v>
      </c>
      <c r="G45" s="32">
        <f>ÚTE!G46</f>
        <v>0</v>
      </c>
      <c r="H45" s="32">
        <f>ÚTM!G76</f>
        <v>0</v>
      </c>
      <c r="N45" s="33"/>
      <c r="O45" s="33"/>
    </row>
    <row r="46" spans="1:15" s="32" customFormat="1" ht="12.75">
      <c r="A46" s="32" t="str">
        <f aca="true" t="shared" si="9" ref="A46:A53">A4</f>
        <v>ÚAMAI</v>
      </c>
      <c r="B46" s="32" t="str">
        <f aca="true" t="shared" si="10" ref="B46:B53">A24</f>
        <v>ÚAMM</v>
      </c>
      <c r="C46" s="32" t="str">
        <f aca="true" t="shared" si="11" ref="C46:H46">D2</f>
        <v>ÚDTK</v>
      </c>
      <c r="D46" s="32" t="str">
        <f t="shared" si="11"/>
        <v>ÚCHaHSZ</v>
      </c>
      <c r="E46" s="32" t="str">
        <f t="shared" si="11"/>
        <v>ÚMF</v>
      </c>
      <c r="F46" s="32" t="str">
        <f t="shared" si="11"/>
        <v>ÚSETM</v>
      </c>
      <c r="G46" s="32" t="str">
        <f t="shared" si="11"/>
        <v>ÚTE</v>
      </c>
      <c r="H46" s="32" t="str">
        <f t="shared" si="11"/>
        <v>ÚTM</v>
      </c>
      <c r="N46" s="33"/>
      <c r="O46" s="33"/>
    </row>
    <row r="47" spans="1:15" s="32" customFormat="1" ht="12.75">
      <c r="A47" s="32" t="str">
        <f t="shared" si="9"/>
        <v>1 BDP</v>
      </c>
      <c r="B47" s="32" t="str">
        <f t="shared" si="10"/>
        <v>1 BDP</v>
      </c>
      <c r="C47" s="32" t="str">
        <f>ÚDTK!G83</f>
        <v>1 BDP</v>
      </c>
      <c r="D47" s="32" t="str">
        <f>ÚCHaHSZ!G80</f>
        <v>1 BDP</v>
      </c>
      <c r="E47" s="32" t="str">
        <f>ÚMF!G37</f>
        <v>1 BDP</v>
      </c>
      <c r="F47" s="32" t="str">
        <f>ÚSETM!G138</f>
        <v>1 BDP</v>
      </c>
      <c r="G47" s="32" t="str">
        <f>ÚTE!G47</f>
        <v>1 BDP</v>
      </c>
      <c r="H47" s="32" t="str">
        <f>ÚTM!G77</f>
        <v>1 BDP</v>
      </c>
      <c r="N47" s="33"/>
      <c r="O47" s="33"/>
    </row>
    <row r="48" spans="1:15" s="32" customFormat="1" ht="12.75">
      <c r="A48" s="32" t="str">
        <f t="shared" si="9"/>
        <v>2 + 3 BDP</v>
      </c>
      <c r="B48" s="32" t="str">
        <f t="shared" si="10"/>
        <v>2 + 3 BDP</v>
      </c>
      <c r="C48" s="32" t="str">
        <f>ÚDTK!G84</f>
        <v>2 + 3 BDP</v>
      </c>
      <c r="D48" s="32" t="str">
        <f>ÚCHaHSZ!G81</f>
        <v>2 + 3 BDP</v>
      </c>
      <c r="E48" s="32" t="str">
        <f>ÚMF!G38</f>
        <v>2 + 3 BDP</v>
      </c>
      <c r="F48" s="32" t="str">
        <f>ÚSETM!G139</f>
        <v>2 + 3 BDP</v>
      </c>
      <c r="G48" s="32" t="str">
        <f>ÚTE!G48</f>
        <v>2 + 3 BDP</v>
      </c>
      <c r="H48" s="32" t="str">
        <f>ÚTM!G78</f>
        <v>2 + 3 BDP</v>
      </c>
      <c r="N48" s="33"/>
      <c r="O48" s="33"/>
    </row>
    <row r="49" spans="1:15" s="32" customFormat="1" ht="12.75">
      <c r="A49" s="32" t="str">
        <f t="shared" si="9"/>
        <v>1 + 2 IDP</v>
      </c>
      <c r="B49" s="32" t="str">
        <f t="shared" si="10"/>
        <v>1 + 2 IDP</v>
      </c>
      <c r="C49" s="32" t="str">
        <f>ÚDTK!G85</f>
        <v>1 + 2 IDP</v>
      </c>
      <c r="D49" s="32" t="str">
        <f>ÚCHaHSZ!G82</f>
        <v>1 + 2 IDP</v>
      </c>
      <c r="E49" s="32" t="str">
        <f>ÚMF!G39</f>
        <v>1 + 2 IDP</v>
      </c>
      <c r="F49" s="32" t="str">
        <f>ÚSETM!G140</f>
        <v>1 + 2 IDP</v>
      </c>
      <c r="G49" s="32" t="str">
        <f>ÚTE!G49</f>
        <v>1 + 2 IDP</v>
      </c>
      <c r="H49" s="32" t="str">
        <f>ÚTM!G79</f>
        <v>1 + 2 IDP</v>
      </c>
      <c r="N49" s="33"/>
      <c r="O49" s="33"/>
    </row>
    <row r="50" spans="1:15" s="32" customFormat="1" ht="12.75">
      <c r="A50" s="32" t="str">
        <f t="shared" si="9"/>
        <v>1 + 2 IDK</v>
      </c>
      <c r="B50" s="32" t="str">
        <f t="shared" si="10"/>
        <v>1 + 2 IDK</v>
      </c>
      <c r="C50" s="32" t="str">
        <f>ÚDTK!G86</f>
        <v>1 + 2 IDK</v>
      </c>
      <c r="D50" s="32" t="str">
        <f>ÚCHaHSZ!G83</f>
        <v>1 + 2 IDK</v>
      </c>
      <c r="E50" s="32" t="str">
        <f>ÚMF!G40</f>
        <v>1 + 2 IDK</v>
      </c>
      <c r="F50" s="32" t="str">
        <f>ÚSETM!G141</f>
        <v>1 + 2 IDK</v>
      </c>
      <c r="G50" s="32" t="str">
        <f>ÚTE!G50</f>
        <v>1 + 2 IDK</v>
      </c>
      <c r="H50" s="32" t="str">
        <f>ÚTM!G80</f>
        <v>1 + 2 IDK</v>
      </c>
      <c r="N50" s="33"/>
      <c r="O50" s="33"/>
    </row>
    <row r="51" spans="1:15" s="32" customFormat="1" ht="12.75">
      <c r="A51" s="32" t="str">
        <f t="shared" si="9"/>
        <v>1 BEK</v>
      </c>
      <c r="B51" s="32" t="str">
        <f t="shared" si="10"/>
        <v>1 BEK</v>
      </c>
      <c r="C51" s="32" t="str">
        <f>ÚDTK!G87</f>
        <v>1 BEK</v>
      </c>
      <c r="D51" s="32" t="str">
        <f>ÚCHaHSZ!G84</f>
        <v>1 BEK</v>
      </c>
      <c r="E51" s="32" t="str">
        <f>ÚMF!G41</f>
        <v>1 BEK</v>
      </c>
      <c r="F51" s="32" t="str">
        <f>ÚSETM!G142</f>
        <v>1 BEK</v>
      </c>
      <c r="G51" s="32" t="str">
        <f>ÚTE!G51</f>
        <v>1 BEK</v>
      </c>
      <c r="H51" s="32" t="str">
        <f>ÚTM!G81</f>
        <v>1 BEK</v>
      </c>
      <c r="N51" s="33"/>
      <c r="O51" s="33"/>
    </row>
    <row r="52" spans="1:15" s="32" customFormat="1" ht="12.75">
      <c r="A52" s="32" t="str">
        <f t="shared" si="9"/>
        <v>2 - 4 BEK</v>
      </c>
      <c r="B52" s="32" t="str">
        <f t="shared" si="10"/>
        <v>2 - 4 BEK</v>
      </c>
      <c r="C52" s="32" t="str">
        <f>ÚDTK!G88</f>
        <v>2 - 4 BEK</v>
      </c>
      <c r="D52" s="32" t="str">
        <f>ÚCHaHSZ!G85</f>
        <v>2 - 4 BEK</v>
      </c>
      <c r="E52" s="32" t="str">
        <f>ÚMF!G42</f>
        <v>2 - 4 BEK</v>
      </c>
      <c r="F52" s="32" t="str">
        <f>ÚSETM!G143</f>
        <v>2 - 4 BEK</v>
      </c>
      <c r="G52" s="32" t="str">
        <f>ÚTE!G52</f>
        <v>2 - 4 BEK</v>
      </c>
      <c r="H52" s="32" t="str">
        <f>ÚTM!G82</f>
        <v>2 - 4 BEK</v>
      </c>
      <c r="N52" s="33"/>
      <c r="O52" s="33"/>
    </row>
    <row r="53" spans="1:8" s="32" customFormat="1" ht="12.75">
      <c r="A53" s="32" t="str">
        <f t="shared" si="9"/>
        <v>spolu B_I</v>
      </c>
      <c r="B53" s="32" t="str">
        <f t="shared" si="10"/>
        <v>spolu B_I</v>
      </c>
      <c r="C53" s="32" t="str">
        <f>ÚDTK!G89</f>
        <v>spolu</v>
      </c>
      <c r="D53" s="32" t="str">
        <f>ÚCHaHSZ!G86</f>
        <v>spolu</v>
      </c>
      <c r="E53" s="32" t="str">
        <f>ÚMF!G43</f>
        <v>spolu</v>
      </c>
      <c r="F53" s="32" t="str">
        <f>ÚSETM!G144</f>
        <v>spolu</v>
      </c>
      <c r="G53" s="32" t="str">
        <f>ÚTE!G53</f>
        <v>spolu</v>
      </c>
      <c r="H53" s="32" t="str">
        <f>ÚTM!G83</f>
        <v>spolu</v>
      </c>
    </row>
    <row r="54" s="32" customFormat="1" ht="12.75"/>
    <row r="55" spans="1:21" s="32" customFormat="1" ht="12.75">
      <c r="A55" s="32" t="str">
        <f>A12</f>
        <v>z toho</v>
      </c>
      <c r="B55" s="32" t="str">
        <f>A36</f>
        <v>KKŠ 2012</v>
      </c>
      <c r="C55" s="32" t="str">
        <f>ÚDTK!G91</f>
        <v>z toho</v>
      </c>
      <c r="D55" s="32" t="str">
        <f>ÚCHaHSZ!G88</f>
        <v>z toho</v>
      </c>
      <c r="E55" s="32" t="str">
        <f>ÚMF!G45</f>
        <v>z toho</v>
      </c>
      <c r="F55" s="32" t="str">
        <f>ÚSETM!G146</f>
        <v>z toho</v>
      </c>
      <c r="G55" s="32" t="str">
        <f>ÚTE!G55</f>
        <v>z toho</v>
      </c>
      <c r="H55" s="32" t="str">
        <f>ÚTM!G85</f>
        <v>z toho</v>
      </c>
      <c r="M55" s="33"/>
      <c r="N55" s="33"/>
      <c r="O55" s="33"/>
      <c r="P55" s="33"/>
      <c r="Q55" s="33"/>
      <c r="R55" s="33"/>
      <c r="S55" s="33"/>
      <c r="T55" s="33"/>
      <c r="U55" s="33"/>
    </row>
    <row r="56" spans="1:21" s="32" customFormat="1" ht="12.75">
      <c r="A56" s="32" t="str">
        <f>A13</f>
        <v>BP</v>
      </c>
      <c r="B56" s="32" t="e">
        <f>#REF!</f>
        <v>#REF!</v>
      </c>
      <c r="C56" s="32" t="str">
        <f>ÚDTK!G92</f>
        <v>BP</v>
      </c>
      <c r="D56" s="32" t="str">
        <f>ÚCHaHSZ!G89</f>
        <v>BP</v>
      </c>
      <c r="E56" s="32" t="str">
        <f>ÚMF!G46</f>
        <v>BP</v>
      </c>
      <c r="F56" s="32" t="str">
        <f>ÚSETM!G147</f>
        <v>BP</v>
      </c>
      <c r="G56" s="32" t="str">
        <f>ÚTE!G56</f>
        <v>BP</v>
      </c>
      <c r="H56" s="32" t="str">
        <f>ÚTM!G86</f>
        <v>BP</v>
      </c>
      <c r="M56" s="33"/>
      <c r="N56" s="33"/>
      <c r="O56" s="33"/>
      <c r="P56" s="33"/>
      <c r="Q56" s="33"/>
      <c r="R56" s="33"/>
      <c r="S56" s="33"/>
      <c r="T56" s="33"/>
      <c r="U56" s="33"/>
    </row>
    <row r="57" spans="1:8" s="32" customFormat="1" ht="12.75">
      <c r="A57" s="32" t="str">
        <f>A14</f>
        <v>DP</v>
      </c>
      <c r="B57" s="32" t="e">
        <f>#REF!</f>
        <v>#REF!</v>
      </c>
      <c r="C57" s="32" t="str">
        <f>ÚDTK!G93</f>
        <v>DP</v>
      </c>
      <c r="D57" s="32" t="str">
        <f>ÚCHaHSZ!G90</f>
        <v>DP</v>
      </c>
      <c r="E57" s="32" t="str">
        <f>ÚMF!G47</f>
        <v>DP</v>
      </c>
      <c r="F57" s="32" t="str">
        <f>ÚSETM!G148</f>
        <v>DP</v>
      </c>
      <c r="G57" s="32" t="str">
        <f>ÚTE!G57</f>
        <v>DP</v>
      </c>
      <c r="H57" s="32" t="str">
        <f>ÚTM!G87</f>
        <v>DP</v>
      </c>
    </row>
    <row r="58" spans="1:8" s="32" customFormat="1" ht="12.75">
      <c r="A58" s="32" t="str">
        <f>A15</f>
        <v>ext BP</v>
      </c>
      <c r="B58" s="32" t="str">
        <f>A43</f>
        <v>2011 PODIEL NA PED_VÝKONOCH SjF (KKŠ)</v>
      </c>
      <c r="C58" s="32" t="str">
        <f>ÚDTK!G94</f>
        <v>ext BP</v>
      </c>
      <c r="D58" s="32" t="str">
        <f>ÚCHaHSZ!G91</f>
        <v>ext BP</v>
      </c>
      <c r="E58" s="32" t="str">
        <f>ÚMF!G48</f>
        <v>ext BP</v>
      </c>
      <c r="F58" s="32" t="str">
        <f>ÚSETM!G149</f>
        <v>ext BP</v>
      </c>
      <c r="G58" s="32" t="str">
        <f>ÚTE!G58</f>
        <v>ext BP</v>
      </c>
      <c r="H58" s="32" t="str">
        <f>ÚTM!G88</f>
        <v>ext BP</v>
      </c>
    </row>
    <row r="59" s="32" customFormat="1" ht="12.75"/>
  </sheetData>
  <mergeCells count="1">
    <mergeCell ref="A1:O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9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3.421875" style="0" customWidth="1"/>
    <col min="4" max="4" width="12.57421875" style="0" customWidth="1"/>
    <col min="5" max="5" width="34.8515625" style="0" customWidth="1"/>
    <col min="6" max="6" width="5.57421875" style="0" customWidth="1"/>
    <col min="7" max="7" width="9.28125" style="0" customWidth="1"/>
    <col min="8" max="8" width="9.28125" style="0" bestFit="1" customWidth="1"/>
  </cols>
  <sheetData>
    <row r="1" spans="1:8" ht="12.75" customHeight="1">
      <c r="A1" s="2" t="s">
        <v>4</v>
      </c>
      <c r="B1" s="2" t="s">
        <v>15</v>
      </c>
      <c r="C1" s="2" t="s">
        <v>23</v>
      </c>
      <c r="D1" s="2" t="s">
        <v>191</v>
      </c>
      <c r="E1" s="2" t="s">
        <v>752</v>
      </c>
      <c r="F1" s="3">
        <v>25</v>
      </c>
      <c r="G1" s="3">
        <v>6</v>
      </c>
      <c r="H1">
        <f>F1*G1</f>
        <v>150</v>
      </c>
    </row>
    <row r="2" spans="1:8" ht="12.75" customHeight="1">
      <c r="A2" s="2" t="s">
        <v>4</v>
      </c>
      <c r="B2" s="2" t="s">
        <v>15</v>
      </c>
      <c r="C2" s="2" t="s">
        <v>23</v>
      </c>
      <c r="D2" s="2" t="s">
        <v>192</v>
      </c>
      <c r="E2" s="2" t="s">
        <v>753</v>
      </c>
      <c r="F2" s="3">
        <v>10</v>
      </c>
      <c r="G2" s="3">
        <v>5</v>
      </c>
      <c r="H2">
        <f aca="true" t="shared" si="0" ref="H2:H65">F2*G2</f>
        <v>50</v>
      </c>
    </row>
    <row r="3" spans="1:8" ht="12.75" customHeight="1">
      <c r="A3" s="2" t="s">
        <v>4</v>
      </c>
      <c r="B3" s="2" t="s">
        <v>15</v>
      </c>
      <c r="C3" s="2" t="s">
        <v>23</v>
      </c>
      <c r="D3" s="2" t="s">
        <v>193</v>
      </c>
      <c r="E3" s="2" t="s">
        <v>754</v>
      </c>
      <c r="F3" s="3">
        <v>58</v>
      </c>
      <c r="G3" s="3">
        <v>5</v>
      </c>
      <c r="H3">
        <f t="shared" si="0"/>
        <v>290</v>
      </c>
    </row>
    <row r="4" spans="1:8" ht="12.75" customHeight="1">
      <c r="A4" s="2" t="s">
        <v>4</v>
      </c>
      <c r="B4" s="2" t="s">
        <v>15</v>
      </c>
      <c r="C4" s="2" t="s">
        <v>23</v>
      </c>
      <c r="D4" s="2" t="s">
        <v>194</v>
      </c>
      <c r="E4" s="2" t="s">
        <v>754</v>
      </c>
      <c r="F4" s="3">
        <v>25</v>
      </c>
      <c r="G4" s="3">
        <v>5</v>
      </c>
      <c r="H4">
        <f t="shared" si="0"/>
        <v>125</v>
      </c>
    </row>
    <row r="5" spans="1:8" ht="12.75" customHeight="1">
      <c r="A5" s="2" t="s">
        <v>4</v>
      </c>
      <c r="B5" s="2" t="s">
        <v>15</v>
      </c>
      <c r="C5" s="2" t="s">
        <v>24</v>
      </c>
      <c r="D5" s="2" t="s">
        <v>195</v>
      </c>
      <c r="E5" s="2" t="s">
        <v>692</v>
      </c>
      <c r="F5" s="3">
        <v>31</v>
      </c>
      <c r="G5" s="3">
        <v>10</v>
      </c>
      <c r="H5">
        <f t="shared" si="0"/>
        <v>310</v>
      </c>
    </row>
    <row r="6" spans="1:8" ht="12.75" customHeight="1">
      <c r="A6" s="2" t="s">
        <v>4</v>
      </c>
      <c r="B6" s="2" t="s">
        <v>15</v>
      </c>
      <c r="C6" s="2" t="s">
        <v>24</v>
      </c>
      <c r="D6" s="2" t="s">
        <v>196</v>
      </c>
      <c r="E6" s="2" t="s">
        <v>692</v>
      </c>
      <c r="F6" s="3">
        <v>5</v>
      </c>
      <c r="G6" s="3">
        <v>10</v>
      </c>
      <c r="H6">
        <f t="shared" si="0"/>
        <v>50</v>
      </c>
    </row>
    <row r="7" spans="1:8" ht="12.75" customHeight="1">
      <c r="A7" s="2" t="s">
        <v>4</v>
      </c>
      <c r="B7" s="2" t="s">
        <v>15</v>
      </c>
      <c r="C7" s="2" t="s">
        <v>24</v>
      </c>
      <c r="D7" s="2" t="s">
        <v>197</v>
      </c>
      <c r="E7" s="2" t="s">
        <v>755</v>
      </c>
      <c r="F7" s="3">
        <v>11</v>
      </c>
      <c r="G7" s="3">
        <v>4</v>
      </c>
      <c r="H7">
        <f t="shared" si="0"/>
        <v>44</v>
      </c>
    </row>
    <row r="8" spans="1:8" ht="12.75" customHeight="1">
      <c r="A8" s="2" t="s">
        <v>4</v>
      </c>
      <c r="B8" s="2" t="s">
        <v>15</v>
      </c>
      <c r="C8" s="2" t="s">
        <v>23</v>
      </c>
      <c r="D8" s="2" t="s">
        <v>198</v>
      </c>
      <c r="E8" s="2" t="s">
        <v>756</v>
      </c>
      <c r="F8" s="3">
        <v>10</v>
      </c>
      <c r="G8" s="3">
        <v>4</v>
      </c>
      <c r="H8">
        <f t="shared" si="0"/>
        <v>40</v>
      </c>
    </row>
    <row r="9" spans="1:8" ht="12.75" customHeight="1">
      <c r="A9" s="2" t="s">
        <v>4</v>
      </c>
      <c r="B9" s="2" t="s">
        <v>15</v>
      </c>
      <c r="C9" s="2" t="s">
        <v>24</v>
      </c>
      <c r="D9" s="2" t="s">
        <v>199</v>
      </c>
      <c r="E9" s="2" t="s">
        <v>696</v>
      </c>
      <c r="F9" s="3">
        <v>15</v>
      </c>
      <c r="G9" s="3">
        <v>18</v>
      </c>
      <c r="H9">
        <f t="shared" si="0"/>
        <v>270</v>
      </c>
    </row>
    <row r="10" spans="1:8" ht="12.75" customHeight="1">
      <c r="A10" s="2" t="s">
        <v>4</v>
      </c>
      <c r="B10" s="2" t="s">
        <v>15</v>
      </c>
      <c r="C10" s="2" t="s">
        <v>23</v>
      </c>
      <c r="D10" s="2" t="s">
        <v>199</v>
      </c>
      <c r="E10" s="2" t="s">
        <v>696</v>
      </c>
      <c r="F10" s="3">
        <v>2</v>
      </c>
      <c r="G10" s="3">
        <v>18</v>
      </c>
      <c r="H10">
        <f t="shared" si="0"/>
        <v>36</v>
      </c>
    </row>
    <row r="11" spans="1:8" ht="12.75" customHeight="1">
      <c r="A11" s="2" t="s">
        <v>4</v>
      </c>
      <c r="B11" s="2" t="s">
        <v>15</v>
      </c>
      <c r="C11" s="2" t="s">
        <v>24</v>
      </c>
      <c r="D11" s="2" t="s">
        <v>200</v>
      </c>
      <c r="E11" s="2" t="s">
        <v>757</v>
      </c>
      <c r="F11" s="3">
        <v>20</v>
      </c>
      <c r="G11" s="3">
        <v>5</v>
      </c>
      <c r="H11">
        <f t="shared" si="0"/>
        <v>100</v>
      </c>
    </row>
    <row r="12" spans="1:8" ht="12.75" customHeight="1">
      <c r="A12" s="2" t="s">
        <v>4</v>
      </c>
      <c r="B12" s="2" t="s">
        <v>15</v>
      </c>
      <c r="C12" s="2" t="s">
        <v>24</v>
      </c>
      <c r="D12" s="2" t="s">
        <v>201</v>
      </c>
      <c r="E12" s="2" t="s">
        <v>705</v>
      </c>
      <c r="F12" s="3">
        <v>19</v>
      </c>
      <c r="G12" s="3">
        <v>0</v>
      </c>
      <c r="H12">
        <f t="shared" si="0"/>
        <v>0</v>
      </c>
    </row>
    <row r="13" spans="1:8" ht="12.75" customHeight="1">
      <c r="A13" s="2" t="s">
        <v>4</v>
      </c>
      <c r="B13" s="2" t="s">
        <v>15</v>
      </c>
      <c r="C13" s="2" t="s">
        <v>24</v>
      </c>
      <c r="D13" s="2" t="s">
        <v>202</v>
      </c>
      <c r="E13" s="2" t="s">
        <v>758</v>
      </c>
      <c r="F13" s="3">
        <v>21</v>
      </c>
      <c r="G13" s="3">
        <v>5</v>
      </c>
      <c r="H13">
        <f t="shared" si="0"/>
        <v>105</v>
      </c>
    </row>
    <row r="14" spans="1:8" ht="12.75" customHeight="1">
      <c r="A14" s="2" t="s">
        <v>4</v>
      </c>
      <c r="B14" s="2" t="s">
        <v>15</v>
      </c>
      <c r="C14" s="2" t="s">
        <v>24</v>
      </c>
      <c r="D14" s="2" t="s">
        <v>203</v>
      </c>
      <c r="E14" s="2" t="s">
        <v>759</v>
      </c>
      <c r="F14" s="3">
        <v>8</v>
      </c>
      <c r="G14" s="3">
        <v>5</v>
      </c>
      <c r="H14">
        <f t="shared" si="0"/>
        <v>40</v>
      </c>
    </row>
    <row r="15" spans="1:8" ht="12.75" customHeight="1">
      <c r="A15" s="2" t="s">
        <v>4</v>
      </c>
      <c r="B15" s="2" t="s">
        <v>15</v>
      </c>
      <c r="C15" s="2" t="s">
        <v>23</v>
      </c>
      <c r="D15" s="2" t="s">
        <v>204</v>
      </c>
      <c r="E15" s="2" t="s">
        <v>760</v>
      </c>
      <c r="F15" s="3">
        <v>9</v>
      </c>
      <c r="G15" s="3">
        <v>5</v>
      </c>
      <c r="H15">
        <f t="shared" si="0"/>
        <v>45</v>
      </c>
    </row>
    <row r="16" spans="1:8" ht="12.75" customHeight="1">
      <c r="A16" s="2" t="s">
        <v>4</v>
      </c>
      <c r="B16" s="2" t="s">
        <v>15</v>
      </c>
      <c r="C16" s="2" t="s">
        <v>23</v>
      </c>
      <c r="D16" s="2" t="s">
        <v>205</v>
      </c>
      <c r="E16" s="2" t="s">
        <v>760</v>
      </c>
      <c r="F16" s="3">
        <v>24</v>
      </c>
      <c r="G16" s="3">
        <v>4</v>
      </c>
      <c r="H16">
        <f t="shared" si="0"/>
        <v>96</v>
      </c>
    </row>
    <row r="17" spans="1:8" ht="12.75" customHeight="1">
      <c r="A17" s="2" t="s">
        <v>4</v>
      </c>
      <c r="B17" s="2" t="s">
        <v>15</v>
      </c>
      <c r="C17" s="2" t="s">
        <v>24</v>
      </c>
      <c r="D17" s="2" t="s">
        <v>206</v>
      </c>
      <c r="E17" s="2" t="s">
        <v>761</v>
      </c>
      <c r="F17" s="3">
        <v>6</v>
      </c>
      <c r="G17" s="3">
        <v>3</v>
      </c>
      <c r="H17">
        <f t="shared" si="0"/>
        <v>18</v>
      </c>
    </row>
    <row r="18" spans="1:8" ht="12.75" customHeight="1">
      <c r="A18" s="2" t="s">
        <v>4</v>
      </c>
      <c r="B18" s="2" t="s">
        <v>15</v>
      </c>
      <c r="C18" s="2" t="s">
        <v>23</v>
      </c>
      <c r="D18" s="2" t="s">
        <v>207</v>
      </c>
      <c r="E18" s="2" t="s">
        <v>762</v>
      </c>
      <c r="F18" s="3">
        <v>27</v>
      </c>
      <c r="G18" s="3">
        <v>6</v>
      </c>
      <c r="H18">
        <f t="shared" si="0"/>
        <v>162</v>
      </c>
    </row>
    <row r="19" spans="1:8" ht="12.75" customHeight="1">
      <c r="A19" s="2" t="s">
        <v>4</v>
      </c>
      <c r="B19" s="2" t="s">
        <v>15</v>
      </c>
      <c r="C19" s="2" t="s">
        <v>23</v>
      </c>
      <c r="D19" s="2" t="s">
        <v>208</v>
      </c>
      <c r="E19" s="2" t="s">
        <v>762</v>
      </c>
      <c r="F19" s="3">
        <v>2</v>
      </c>
      <c r="G19" s="3">
        <v>6</v>
      </c>
      <c r="H19">
        <f t="shared" si="0"/>
        <v>12</v>
      </c>
    </row>
    <row r="20" spans="1:8" ht="12.75" customHeight="1">
      <c r="A20" s="2" t="s">
        <v>4</v>
      </c>
      <c r="B20" s="2" t="s">
        <v>15</v>
      </c>
      <c r="C20" s="2" t="s">
        <v>24</v>
      </c>
      <c r="D20" s="2" t="s">
        <v>209</v>
      </c>
      <c r="E20" s="2" t="s">
        <v>763</v>
      </c>
      <c r="F20" s="3">
        <v>19</v>
      </c>
      <c r="G20" s="3">
        <v>6</v>
      </c>
      <c r="H20">
        <f t="shared" si="0"/>
        <v>114</v>
      </c>
    </row>
    <row r="21" spans="1:8" ht="12.75" customHeight="1">
      <c r="A21" s="2" t="s">
        <v>4</v>
      </c>
      <c r="B21" s="2" t="s">
        <v>15</v>
      </c>
      <c r="C21" s="2" t="s">
        <v>24</v>
      </c>
      <c r="D21" s="2" t="s">
        <v>209</v>
      </c>
      <c r="E21" s="2" t="s">
        <v>763</v>
      </c>
      <c r="F21" s="3">
        <v>2</v>
      </c>
      <c r="G21" s="3">
        <v>5</v>
      </c>
      <c r="H21">
        <f t="shared" si="0"/>
        <v>10</v>
      </c>
    </row>
    <row r="22" spans="1:8" ht="12.75" customHeight="1">
      <c r="A22" s="2" t="s">
        <v>4</v>
      </c>
      <c r="B22" s="2" t="s">
        <v>15</v>
      </c>
      <c r="C22" s="2" t="s">
        <v>24</v>
      </c>
      <c r="D22" s="2" t="s">
        <v>210</v>
      </c>
      <c r="E22" s="2" t="s">
        <v>764</v>
      </c>
      <c r="F22" s="3">
        <v>2</v>
      </c>
      <c r="G22" s="3">
        <v>4</v>
      </c>
      <c r="H22">
        <f t="shared" si="0"/>
        <v>8</v>
      </c>
    </row>
    <row r="23" spans="1:8" ht="12.75" customHeight="1">
      <c r="A23" s="2" t="s">
        <v>4</v>
      </c>
      <c r="B23" s="2" t="s">
        <v>15</v>
      </c>
      <c r="C23" s="2" t="s">
        <v>23</v>
      </c>
      <c r="D23" s="2" t="s">
        <v>211</v>
      </c>
      <c r="E23" s="2" t="s">
        <v>765</v>
      </c>
      <c r="F23" s="3">
        <v>1</v>
      </c>
      <c r="G23" s="3">
        <v>4</v>
      </c>
      <c r="H23">
        <f t="shared" si="0"/>
        <v>4</v>
      </c>
    </row>
    <row r="24" spans="1:8" ht="12.75" customHeight="1">
      <c r="A24" s="2" t="s">
        <v>4</v>
      </c>
      <c r="B24" s="2" t="s">
        <v>15</v>
      </c>
      <c r="C24" s="2" t="s">
        <v>24</v>
      </c>
      <c r="D24" s="2" t="s">
        <v>212</v>
      </c>
      <c r="E24" s="2" t="s">
        <v>766</v>
      </c>
      <c r="F24" s="3">
        <v>20</v>
      </c>
      <c r="G24" s="3">
        <v>5</v>
      </c>
      <c r="H24">
        <f t="shared" si="0"/>
        <v>100</v>
      </c>
    </row>
    <row r="25" spans="1:8" ht="12.75" customHeight="1">
      <c r="A25" s="2" t="s">
        <v>4</v>
      </c>
      <c r="B25" s="2" t="s">
        <v>15</v>
      </c>
      <c r="C25" s="2" t="s">
        <v>24</v>
      </c>
      <c r="D25" s="2" t="s">
        <v>213</v>
      </c>
      <c r="E25" s="2" t="s">
        <v>767</v>
      </c>
      <c r="F25" s="3">
        <v>17</v>
      </c>
      <c r="G25" s="3">
        <v>4</v>
      </c>
      <c r="H25">
        <f t="shared" si="0"/>
        <v>68</v>
      </c>
    </row>
    <row r="26" spans="1:8" ht="12.75" customHeight="1">
      <c r="A26" s="2" t="s">
        <v>4</v>
      </c>
      <c r="B26" s="2" t="s">
        <v>15</v>
      </c>
      <c r="C26" s="2" t="s">
        <v>23</v>
      </c>
      <c r="D26" s="2" t="s">
        <v>214</v>
      </c>
      <c r="E26" s="2" t="s">
        <v>768</v>
      </c>
      <c r="F26" s="3">
        <v>24</v>
      </c>
      <c r="G26" s="3">
        <v>4</v>
      </c>
      <c r="H26">
        <f t="shared" si="0"/>
        <v>96</v>
      </c>
    </row>
    <row r="27" spans="1:8" ht="12.75" customHeight="1">
      <c r="A27" s="2" t="s">
        <v>4</v>
      </c>
      <c r="B27" s="2" t="s">
        <v>15</v>
      </c>
      <c r="C27" s="2" t="s">
        <v>23</v>
      </c>
      <c r="D27" s="2" t="s">
        <v>215</v>
      </c>
      <c r="E27" s="2" t="s">
        <v>769</v>
      </c>
      <c r="F27" s="3">
        <v>2</v>
      </c>
      <c r="G27" s="3">
        <v>5</v>
      </c>
      <c r="H27">
        <f t="shared" si="0"/>
        <v>10</v>
      </c>
    </row>
    <row r="28" spans="1:8" ht="12.75" customHeight="1">
      <c r="A28" s="2" t="s">
        <v>4</v>
      </c>
      <c r="B28" s="2" t="s">
        <v>15</v>
      </c>
      <c r="C28" s="2" t="s">
        <v>23</v>
      </c>
      <c r="D28" s="2" t="s">
        <v>216</v>
      </c>
      <c r="E28" s="2" t="s">
        <v>770</v>
      </c>
      <c r="F28" s="3">
        <v>28</v>
      </c>
      <c r="G28" s="3">
        <v>7</v>
      </c>
      <c r="H28">
        <f t="shared" si="0"/>
        <v>196</v>
      </c>
    </row>
    <row r="29" spans="1:8" ht="12.75" customHeight="1">
      <c r="A29" s="2" t="s">
        <v>4</v>
      </c>
      <c r="B29" s="2" t="s">
        <v>15</v>
      </c>
      <c r="C29" s="2" t="s">
        <v>24</v>
      </c>
      <c r="D29" s="2" t="s">
        <v>217</v>
      </c>
      <c r="E29" s="2" t="s">
        <v>770</v>
      </c>
      <c r="F29" s="3">
        <v>5</v>
      </c>
      <c r="G29" s="3">
        <v>7</v>
      </c>
      <c r="H29">
        <f t="shared" si="0"/>
        <v>35</v>
      </c>
    </row>
    <row r="30" spans="1:8" ht="12.75" customHeight="1">
      <c r="A30" s="2" t="s">
        <v>4</v>
      </c>
      <c r="B30" s="2" t="s">
        <v>15</v>
      </c>
      <c r="C30" s="2" t="s">
        <v>23</v>
      </c>
      <c r="D30" s="2" t="s">
        <v>218</v>
      </c>
      <c r="E30" s="2" t="s">
        <v>771</v>
      </c>
      <c r="F30" s="3">
        <v>22</v>
      </c>
      <c r="G30" s="3">
        <v>6</v>
      </c>
      <c r="H30">
        <f t="shared" si="0"/>
        <v>132</v>
      </c>
    </row>
    <row r="31" spans="1:8" ht="12.75" customHeight="1">
      <c r="A31" s="2" t="s">
        <v>4</v>
      </c>
      <c r="B31" s="2" t="s">
        <v>15</v>
      </c>
      <c r="C31" s="2" t="s">
        <v>23</v>
      </c>
      <c r="D31" s="2" t="s">
        <v>219</v>
      </c>
      <c r="E31" s="2" t="s">
        <v>772</v>
      </c>
      <c r="F31" s="3">
        <v>9</v>
      </c>
      <c r="G31" s="3">
        <v>6</v>
      </c>
      <c r="H31">
        <f t="shared" si="0"/>
        <v>54</v>
      </c>
    </row>
    <row r="32" spans="1:8" ht="12.75" customHeight="1">
      <c r="A32" s="2" t="s">
        <v>4</v>
      </c>
      <c r="B32" s="2" t="s">
        <v>15</v>
      </c>
      <c r="C32" s="2" t="s">
        <v>24</v>
      </c>
      <c r="D32" s="2" t="s">
        <v>220</v>
      </c>
      <c r="E32" s="2" t="s">
        <v>773</v>
      </c>
      <c r="F32" s="3">
        <v>20</v>
      </c>
      <c r="G32" s="3">
        <v>5</v>
      </c>
      <c r="H32">
        <f t="shared" si="0"/>
        <v>100</v>
      </c>
    </row>
    <row r="33" spans="1:8" ht="12.75" customHeight="1">
      <c r="A33" s="2" t="s">
        <v>4</v>
      </c>
      <c r="B33" s="2" t="s">
        <v>15</v>
      </c>
      <c r="C33" s="2" t="s">
        <v>24</v>
      </c>
      <c r="D33" s="2" t="s">
        <v>221</v>
      </c>
      <c r="E33" s="2" t="s">
        <v>774</v>
      </c>
      <c r="F33" s="3">
        <v>16</v>
      </c>
      <c r="G33" s="3">
        <v>4</v>
      </c>
      <c r="H33">
        <f t="shared" si="0"/>
        <v>64</v>
      </c>
    </row>
    <row r="34" spans="1:8" ht="12.75" customHeight="1">
      <c r="A34" s="2" t="s">
        <v>4</v>
      </c>
      <c r="B34" s="2" t="s">
        <v>15</v>
      </c>
      <c r="C34" s="2" t="s">
        <v>23</v>
      </c>
      <c r="D34" s="2" t="s">
        <v>222</v>
      </c>
      <c r="E34" s="2" t="s">
        <v>775</v>
      </c>
      <c r="F34" s="3">
        <v>23</v>
      </c>
      <c r="G34" s="3">
        <v>4</v>
      </c>
      <c r="H34">
        <f t="shared" si="0"/>
        <v>92</v>
      </c>
    </row>
    <row r="35" spans="1:8" ht="12.75" customHeight="1">
      <c r="A35" s="2" t="s">
        <v>4</v>
      </c>
      <c r="B35" s="2" t="s">
        <v>15</v>
      </c>
      <c r="C35" s="2" t="s">
        <v>24</v>
      </c>
      <c r="D35" s="2" t="s">
        <v>223</v>
      </c>
      <c r="E35" s="2" t="s">
        <v>776</v>
      </c>
      <c r="F35" s="3">
        <v>56</v>
      </c>
      <c r="G35" s="3">
        <v>3</v>
      </c>
      <c r="H35">
        <f t="shared" si="0"/>
        <v>168</v>
      </c>
    </row>
    <row r="36" spans="1:8" ht="12.75" customHeight="1">
      <c r="A36" s="2" t="s">
        <v>4</v>
      </c>
      <c r="B36" s="2" t="s">
        <v>15</v>
      </c>
      <c r="C36" s="2" t="s">
        <v>23</v>
      </c>
      <c r="D36" s="2" t="s">
        <v>224</v>
      </c>
      <c r="E36" s="2" t="s">
        <v>777</v>
      </c>
      <c r="F36" s="3">
        <v>10</v>
      </c>
      <c r="G36" s="3">
        <v>5</v>
      </c>
      <c r="H36">
        <f t="shared" si="0"/>
        <v>50</v>
      </c>
    </row>
    <row r="37" spans="1:8" ht="12.75" customHeight="1">
      <c r="A37" s="2" t="s">
        <v>4</v>
      </c>
      <c r="B37" s="2" t="s">
        <v>15</v>
      </c>
      <c r="C37" s="2" t="s">
        <v>23</v>
      </c>
      <c r="D37" s="2" t="s">
        <v>225</v>
      </c>
      <c r="E37" s="2" t="s">
        <v>778</v>
      </c>
      <c r="F37" s="3">
        <v>9</v>
      </c>
      <c r="G37" s="3">
        <v>5</v>
      </c>
      <c r="H37">
        <f t="shared" si="0"/>
        <v>45</v>
      </c>
    </row>
    <row r="38" spans="1:8" ht="12.75" customHeight="1">
      <c r="A38" s="2" t="s">
        <v>4</v>
      </c>
      <c r="B38" s="2" t="s">
        <v>15</v>
      </c>
      <c r="C38" s="2" t="s">
        <v>23</v>
      </c>
      <c r="D38" s="2" t="s">
        <v>226</v>
      </c>
      <c r="E38" s="2" t="s">
        <v>779</v>
      </c>
      <c r="F38" s="3">
        <v>3</v>
      </c>
      <c r="G38" s="3">
        <v>4</v>
      </c>
      <c r="H38">
        <f t="shared" si="0"/>
        <v>12</v>
      </c>
    </row>
    <row r="39" spans="1:8" ht="12.75" customHeight="1">
      <c r="A39" s="2" t="s">
        <v>4</v>
      </c>
      <c r="B39" s="2" t="s">
        <v>15</v>
      </c>
      <c r="C39" s="2" t="s">
        <v>24</v>
      </c>
      <c r="D39" s="2" t="s">
        <v>227</v>
      </c>
      <c r="E39" s="2" t="s">
        <v>780</v>
      </c>
      <c r="F39" s="3">
        <v>18</v>
      </c>
      <c r="G39" s="3">
        <v>4</v>
      </c>
      <c r="H39">
        <f t="shared" si="0"/>
        <v>72</v>
      </c>
    </row>
    <row r="40" spans="1:8" ht="12.75" customHeight="1">
      <c r="A40" s="2" t="s">
        <v>4</v>
      </c>
      <c r="B40" s="2" t="s">
        <v>15</v>
      </c>
      <c r="C40" s="2" t="s">
        <v>23</v>
      </c>
      <c r="D40" s="2" t="s">
        <v>228</v>
      </c>
      <c r="E40" s="2" t="s">
        <v>781</v>
      </c>
      <c r="F40" s="3">
        <v>22</v>
      </c>
      <c r="G40" s="3">
        <v>4</v>
      </c>
      <c r="H40">
        <f t="shared" si="0"/>
        <v>88</v>
      </c>
    </row>
    <row r="41" spans="1:8" ht="12.75" customHeight="1">
      <c r="A41" s="2" t="s">
        <v>4</v>
      </c>
      <c r="B41" s="2" t="s">
        <v>15</v>
      </c>
      <c r="C41" s="2" t="s">
        <v>23</v>
      </c>
      <c r="D41" s="2" t="s">
        <v>229</v>
      </c>
      <c r="E41" s="2" t="s">
        <v>782</v>
      </c>
      <c r="F41" s="3">
        <v>22</v>
      </c>
      <c r="G41" s="3">
        <v>4</v>
      </c>
      <c r="H41">
        <f t="shared" si="0"/>
        <v>88</v>
      </c>
    </row>
    <row r="42" spans="1:8" ht="12.75" customHeight="1">
      <c r="A42" s="2" t="s">
        <v>4</v>
      </c>
      <c r="B42" s="2" t="s">
        <v>15</v>
      </c>
      <c r="C42" s="2" t="s">
        <v>23</v>
      </c>
      <c r="D42" s="2" t="s">
        <v>230</v>
      </c>
      <c r="E42" s="2" t="s">
        <v>783</v>
      </c>
      <c r="F42" s="3">
        <v>2</v>
      </c>
      <c r="G42" s="3">
        <v>2</v>
      </c>
      <c r="H42">
        <f t="shared" si="0"/>
        <v>4</v>
      </c>
    </row>
    <row r="43" spans="1:8" ht="12.75" customHeight="1">
      <c r="A43" s="2" t="s">
        <v>4</v>
      </c>
      <c r="B43" s="2" t="s">
        <v>15</v>
      </c>
      <c r="C43" s="2" t="s">
        <v>23</v>
      </c>
      <c r="D43" s="2" t="s">
        <v>231</v>
      </c>
      <c r="E43" s="2" t="s">
        <v>783</v>
      </c>
      <c r="F43" s="3">
        <v>11</v>
      </c>
      <c r="G43" s="3">
        <v>2</v>
      </c>
      <c r="H43">
        <f t="shared" si="0"/>
        <v>22</v>
      </c>
    </row>
    <row r="44" spans="1:8" ht="12.75" customHeight="1">
      <c r="A44" s="2" t="s">
        <v>4</v>
      </c>
      <c r="B44" s="2" t="s">
        <v>15</v>
      </c>
      <c r="C44" s="2" t="s">
        <v>24</v>
      </c>
      <c r="D44" s="2" t="s">
        <v>232</v>
      </c>
      <c r="E44" s="2" t="s">
        <v>724</v>
      </c>
      <c r="F44" s="3">
        <v>19</v>
      </c>
      <c r="G44" s="3">
        <v>0</v>
      </c>
      <c r="H44">
        <f t="shared" si="0"/>
        <v>0</v>
      </c>
    </row>
    <row r="45" spans="1:8" ht="12.75" customHeight="1">
      <c r="A45" s="2" t="s">
        <v>4</v>
      </c>
      <c r="B45" s="2" t="s">
        <v>15</v>
      </c>
      <c r="C45" s="2" t="s">
        <v>23</v>
      </c>
      <c r="D45" s="2" t="s">
        <v>233</v>
      </c>
      <c r="E45" s="2" t="s">
        <v>784</v>
      </c>
      <c r="F45" s="3">
        <v>24</v>
      </c>
      <c r="G45" s="3">
        <v>6</v>
      </c>
      <c r="H45">
        <f t="shared" si="0"/>
        <v>144</v>
      </c>
    </row>
    <row r="46" spans="1:8" ht="12.75" customHeight="1">
      <c r="A46" s="2" t="s">
        <v>4</v>
      </c>
      <c r="B46" s="2" t="s">
        <v>15</v>
      </c>
      <c r="C46" s="2" t="s">
        <v>24</v>
      </c>
      <c r="D46" s="2" t="s">
        <v>234</v>
      </c>
      <c r="E46" s="2" t="s">
        <v>784</v>
      </c>
      <c r="F46" s="3">
        <v>5</v>
      </c>
      <c r="G46" s="3">
        <v>6</v>
      </c>
      <c r="H46">
        <f t="shared" si="0"/>
        <v>30</v>
      </c>
    </row>
    <row r="47" spans="1:8" ht="12.75" customHeight="1">
      <c r="A47" s="2" t="s">
        <v>4</v>
      </c>
      <c r="B47" s="2" t="s">
        <v>15</v>
      </c>
      <c r="C47" s="2" t="s">
        <v>23</v>
      </c>
      <c r="D47" s="2" t="s">
        <v>235</v>
      </c>
      <c r="E47" s="2" t="s">
        <v>785</v>
      </c>
      <c r="F47" s="3">
        <v>16</v>
      </c>
      <c r="G47" s="3">
        <v>4</v>
      </c>
      <c r="H47">
        <f t="shared" si="0"/>
        <v>64</v>
      </c>
    </row>
    <row r="48" spans="1:8" ht="12.75" customHeight="1">
      <c r="A48" s="2" t="s">
        <v>4</v>
      </c>
      <c r="B48" s="2" t="s">
        <v>15</v>
      </c>
      <c r="C48" s="2" t="s">
        <v>24</v>
      </c>
      <c r="D48" s="2" t="s">
        <v>236</v>
      </c>
      <c r="E48" s="2" t="s">
        <v>786</v>
      </c>
      <c r="F48" s="3">
        <v>13</v>
      </c>
      <c r="G48" s="3">
        <v>3</v>
      </c>
      <c r="H48">
        <f t="shared" si="0"/>
        <v>39</v>
      </c>
    </row>
    <row r="49" spans="1:8" ht="12.75" customHeight="1">
      <c r="A49" s="2" t="s">
        <v>4</v>
      </c>
      <c r="B49" s="2" t="s">
        <v>15</v>
      </c>
      <c r="C49" s="2" t="s">
        <v>23</v>
      </c>
      <c r="D49" s="2" t="s">
        <v>237</v>
      </c>
      <c r="E49" s="2" t="s">
        <v>787</v>
      </c>
      <c r="F49" s="3">
        <v>295</v>
      </c>
      <c r="G49" s="3">
        <v>6</v>
      </c>
      <c r="H49">
        <f t="shared" si="0"/>
        <v>1770</v>
      </c>
    </row>
    <row r="50" spans="1:8" ht="12.75" customHeight="1">
      <c r="A50" s="2" t="s">
        <v>4</v>
      </c>
      <c r="B50" s="2" t="s">
        <v>15</v>
      </c>
      <c r="C50" s="2" t="s">
        <v>24</v>
      </c>
      <c r="D50" s="2" t="s">
        <v>238</v>
      </c>
      <c r="E50" s="2" t="s">
        <v>787</v>
      </c>
      <c r="F50" s="3">
        <v>78</v>
      </c>
      <c r="G50" s="3">
        <v>6</v>
      </c>
      <c r="H50">
        <f t="shared" si="0"/>
        <v>468</v>
      </c>
    </row>
    <row r="51" spans="1:8" ht="12.75" customHeight="1">
      <c r="A51" s="2" t="s">
        <v>4</v>
      </c>
      <c r="B51" s="2" t="s">
        <v>15</v>
      </c>
      <c r="C51" s="2" t="s">
        <v>24</v>
      </c>
      <c r="D51" s="2" t="s">
        <v>239</v>
      </c>
      <c r="E51" s="2" t="s">
        <v>788</v>
      </c>
      <c r="F51" s="3">
        <v>10</v>
      </c>
      <c r="G51" s="3">
        <v>6</v>
      </c>
      <c r="H51">
        <f t="shared" si="0"/>
        <v>60</v>
      </c>
    </row>
    <row r="52" spans="1:8" ht="12.75" customHeight="1">
      <c r="A52" s="2" t="s">
        <v>4</v>
      </c>
      <c r="B52" s="2" t="s">
        <v>15</v>
      </c>
      <c r="C52" s="2" t="s">
        <v>23</v>
      </c>
      <c r="D52" s="2" t="s">
        <v>240</v>
      </c>
      <c r="E52" s="2" t="s">
        <v>789</v>
      </c>
      <c r="F52" s="3">
        <v>2</v>
      </c>
      <c r="G52" s="3">
        <v>3</v>
      </c>
      <c r="H52">
        <f t="shared" si="0"/>
        <v>6</v>
      </c>
    </row>
    <row r="53" spans="1:8" ht="12.75" customHeight="1">
      <c r="A53" s="2" t="s">
        <v>4</v>
      </c>
      <c r="B53" s="2" t="s">
        <v>15</v>
      </c>
      <c r="C53" s="2" t="s">
        <v>23</v>
      </c>
      <c r="D53" s="2" t="s">
        <v>241</v>
      </c>
      <c r="E53" s="2" t="s">
        <v>789</v>
      </c>
      <c r="F53" s="3">
        <v>22</v>
      </c>
      <c r="G53" s="3">
        <v>4</v>
      </c>
      <c r="H53">
        <f t="shared" si="0"/>
        <v>88</v>
      </c>
    </row>
    <row r="54" spans="1:8" ht="12.75" customHeight="1">
      <c r="A54" s="2" t="s">
        <v>4</v>
      </c>
      <c r="B54" s="2" t="s">
        <v>15</v>
      </c>
      <c r="C54" s="2" t="s">
        <v>23</v>
      </c>
      <c r="D54" s="2" t="s">
        <v>242</v>
      </c>
      <c r="E54" s="2" t="s">
        <v>735</v>
      </c>
      <c r="F54" s="3">
        <v>10</v>
      </c>
      <c r="G54" s="3">
        <v>5</v>
      </c>
      <c r="H54">
        <f t="shared" si="0"/>
        <v>50</v>
      </c>
    </row>
    <row r="55" spans="1:8" ht="12.75" customHeight="1">
      <c r="A55" s="2" t="s">
        <v>4</v>
      </c>
      <c r="B55" s="2" t="s">
        <v>15</v>
      </c>
      <c r="C55" s="2" t="s">
        <v>24</v>
      </c>
      <c r="D55" s="2" t="s">
        <v>243</v>
      </c>
      <c r="E55" s="2" t="s">
        <v>790</v>
      </c>
      <c r="F55" s="3">
        <v>36</v>
      </c>
      <c r="G55" s="3">
        <v>3</v>
      </c>
      <c r="H55">
        <f t="shared" si="0"/>
        <v>108</v>
      </c>
    </row>
    <row r="56" spans="1:8" ht="12.75" customHeight="1">
      <c r="A56" s="2" t="s">
        <v>4</v>
      </c>
      <c r="B56" s="2" t="s">
        <v>15</v>
      </c>
      <c r="C56" s="2" t="s">
        <v>24</v>
      </c>
      <c r="D56" s="2" t="s">
        <v>244</v>
      </c>
      <c r="E56" s="2" t="s">
        <v>790</v>
      </c>
      <c r="F56" s="3">
        <v>4</v>
      </c>
      <c r="G56" s="3">
        <v>3</v>
      </c>
      <c r="H56">
        <f t="shared" si="0"/>
        <v>12</v>
      </c>
    </row>
    <row r="57" spans="1:8" ht="12.75" customHeight="1">
      <c r="A57" s="2" t="s">
        <v>4</v>
      </c>
      <c r="B57" s="2" t="s">
        <v>15</v>
      </c>
      <c r="C57" s="2" t="s">
        <v>23</v>
      </c>
      <c r="D57" s="2" t="s">
        <v>245</v>
      </c>
      <c r="E57" s="2" t="s">
        <v>791</v>
      </c>
      <c r="F57" s="3">
        <v>7</v>
      </c>
      <c r="G57" s="3">
        <v>2</v>
      </c>
      <c r="H57">
        <f t="shared" si="0"/>
        <v>14</v>
      </c>
    </row>
    <row r="58" spans="1:8" ht="12.75" customHeight="1">
      <c r="A58" s="2" t="s">
        <v>4</v>
      </c>
      <c r="B58" s="2" t="s">
        <v>15</v>
      </c>
      <c r="C58" s="2" t="s">
        <v>23</v>
      </c>
      <c r="D58" s="2" t="s">
        <v>246</v>
      </c>
      <c r="E58" s="2" t="s">
        <v>792</v>
      </c>
      <c r="F58" s="3">
        <v>13</v>
      </c>
      <c r="G58" s="3">
        <v>2</v>
      </c>
      <c r="H58">
        <f t="shared" si="0"/>
        <v>26</v>
      </c>
    </row>
    <row r="59" spans="1:8" ht="12.75" customHeight="1">
      <c r="A59" s="2" t="s">
        <v>4</v>
      </c>
      <c r="B59" s="2" t="s">
        <v>15</v>
      </c>
      <c r="C59" s="2" t="s">
        <v>24</v>
      </c>
      <c r="D59" s="2" t="s">
        <v>247</v>
      </c>
      <c r="E59" s="2" t="s">
        <v>793</v>
      </c>
      <c r="F59" s="3">
        <v>5</v>
      </c>
      <c r="G59" s="3">
        <v>4</v>
      </c>
      <c r="H59">
        <f t="shared" si="0"/>
        <v>20</v>
      </c>
    </row>
    <row r="60" spans="1:8" ht="12.75" customHeight="1">
      <c r="A60" s="2" t="s">
        <v>4</v>
      </c>
      <c r="B60" s="2" t="s">
        <v>15</v>
      </c>
      <c r="C60" s="2" t="s">
        <v>24</v>
      </c>
      <c r="D60" s="2" t="s">
        <v>248</v>
      </c>
      <c r="E60" s="2" t="s">
        <v>794</v>
      </c>
      <c r="F60" s="3">
        <v>454</v>
      </c>
      <c r="G60" s="3">
        <v>5</v>
      </c>
      <c r="H60">
        <f t="shared" si="0"/>
        <v>2270</v>
      </c>
    </row>
    <row r="61" spans="1:8" ht="12.75" customHeight="1">
      <c r="A61" s="2" t="s">
        <v>4</v>
      </c>
      <c r="B61" s="2" t="s">
        <v>15</v>
      </c>
      <c r="C61" s="2" t="s">
        <v>23</v>
      </c>
      <c r="D61" s="2" t="s">
        <v>249</v>
      </c>
      <c r="E61" s="2" t="s">
        <v>794</v>
      </c>
      <c r="F61" s="3">
        <v>20</v>
      </c>
      <c r="G61" s="3">
        <v>5</v>
      </c>
      <c r="H61">
        <f t="shared" si="0"/>
        <v>100</v>
      </c>
    </row>
    <row r="62" spans="1:8" ht="12.75" customHeight="1">
      <c r="A62" s="2" t="s">
        <v>4</v>
      </c>
      <c r="B62" s="2" t="s">
        <v>15</v>
      </c>
      <c r="C62" s="2" t="s">
        <v>23</v>
      </c>
      <c r="D62" s="2" t="s">
        <v>250</v>
      </c>
      <c r="E62" s="2" t="s">
        <v>795</v>
      </c>
      <c r="F62" s="3">
        <v>303</v>
      </c>
      <c r="G62" s="3">
        <v>6</v>
      </c>
      <c r="H62">
        <f t="shared" si="0"/>
        <v>1818</v>
      </c>
    </row>
    <row r="63" spans="1:8" ht="12.75" customHeight="1">
      <c r="A63" s="2" t="s">
        <v>4</v>
      </c>
      <c r="B63" s="2" t="s">
        <v>15</v>
      </c>
      <c r="C63" s="2" t="s">
        <v>23</v>
      </c>
      <c r="D63" s="2" t="s">
        <v>251</v>
      </c>
      <c r="E63" s="2" t="s">
        <v>795</v>
      </c>
      <c r="F63" s="3">
        <v>44</v>
      </c>
      <c r="G63" s="3">
        <v>6</v>
      </c>
      <c r="H63">
        <f t="shared" si="0"/>
        <v>264</v>
      </c>
    </row>
    <row r="64" spans="1:8" ht="12.75" customHeight="1">
      <c r="A64" s="2" t="s">
        <v>4</v>
      </c>
      <c r="B64" s="2" t="s">
        <v>15</v>
      </c>
      <c r="C64" s="2" t="s">
        <v>24</v>
      </c>
      <c r="D64" s="2" t="s">
        <v>252</v>
      </c>
      <c r="E64" s="2" t="s">
        <v>796</v>
      </c>
      <c r="F64" s="3">
        <v>24</v>
      </c>
      <c r="G64" s="3">
        <v>5</v>
      </c>
      <c r="H64">
        <f t="shared" si="0"/>
        <v>120</v>
      </c>
    </row>
    <row r="65" spans="1:8" ht="12.75" customHeight="1">
      <c r="A65" s="2" t="s">
        <v>4</v>
      </c>
      <c r="B65" s="2" t="s">
        <v>15</v>
      </c>
      <c r="C65" s="2" t="s">
        <v>23</v>
      </c>
      <c r="D65" s="2" t="s">
        <v>252</v>
      </c>
      <c r="E65" s="2" t="s">
        <v>796</v>
      </c>
      <c r="F65" s="3">
        <v>1</v>
      </c>
      <c r="G65" s="3">
        <v>5</v>
      </c>
      <c r="H65">
        <f t="shared" si="0"/>
        <v>5</v>
      </c>
    </row>
    <row r="66" spans="1:8" ht="12.75" customHeight="1">
      <c r="A66" s="2" t="s">
        <v>4</v>
      </c>
      <c r="B66" s="2" t="s">
        <v>15</v>
      </c>
      <c r="C66" s="2" t="s">
        <v>23</v>
      </c>
      <c r="D66" s="2" t="s">
        <v>253</v>
      </c>
      <c r="E66" s="2" t="s">
        <v>797</v>
      </c>
      <c r="F66" s="3">
        <v>21</v>
      </c>
      <c r="G66" s="3">
        <v>6</v>
      </c>
      <c r="H66">
        <f aca="true" t="shared" si="1" ref="H66:H73">F66*G66</f>
        <v>126</v>
      </c>
    </row>
    <row r="67" spans="1:8" ht="12.75" customHeight="1">
      <c r="A67" s="2" t="s">
        <v>4</v>
      </c>
      <c r="B67" s="2" t="s">
        <v>15</v>
      </c>
      <c r="C67" s="2" t="s">
        <v>24</v>
      </c>
      <c r="D67" s="2" t="s">
        <v>254</v>
      </c>
      <c r="E67" s="2" t="s">
        <v>798</v>
      </c>
      <c r="F67" s="3">
        <v>16</v>
      </c>
      <c r="G67" s="3">
        <v>4</v>
      </c>
      <c r="H67">
        <f t="shared" si="1"/>
        <v>64</v>
      </c>
    </row>
    <row r="68" spans="1:8" ht="12.75" customHeight="1">
      <c r="A68" s="2" t="s">
        <v>4</v>
      </c>
      <c r="B68" s="2" t="s">
        <v>15</v>
      </c>
      <c r="C68" s="2" t="s">
        <v>23</v>
      </c>
      <c r="D68" s="2" t="s">
        <v>255</v>
      </c>
      <c r="E68" s="2" t="s">
        <v>799</v>
      </c>
      <c r="F68" s="3">
        <v>31</v>
      </c>
      <c r="G68" s="3">
        <v>5</v>
      </c>
      <c r="H68">
        <f t="shared" si="1"/>
        <v>155</v>
      </c>
    </row>
    <row r="69" spans="1:8" ht="12.75" customHeight="1">
      <c r="A69" s="2" t="s">
        <v>4</v>
      </c>
      <c r="B69" s="2" t="s">
        <v>15</v>
      </c>
      <c r="C69" s="2" t="s">
        <v>24</v>
      </c>
      <c r="D69" s="2" t="s">
        <v>256</v>
      </c>
      <c r="E69" s="2" t="s">
        <v>750</v>
      </c>
      <c r="F69" s="3">
        <v>33</v>
      </c>
      <c r="G69" s="3">
        <v>3</v>
      </c>
      <c r="H69">
        <f t="shared" si="1"/>
        <v>99</v>
      </c>
    </row>
    <row r="70" spans="1:8" ht="12.75" customHeight="1">
      <c r="A70" s="2" t="s">
        <v>4</v>
      </c>
      <c r="B70" s="2" t="s">
        <v>15</v>
      </c>
      <c r="C70" s="2" t="s">
        <v>24</v>
      </c>
      <c r="D70" s="2" t="s">
        <v>257</v>
      </c>
      <c r="E70" s="2" t="s">
        <v>800</v>
      </c>
      <c r="F70" s="3">
        <v>25</v>
      </c>
      <c r="G70" s="3">
        <v>5</v>
      </c>
      <c r="H70">
        <f t="shared" si="1"/>
        <v>125</v>
      </c>
    </row>
    <row r="71" spans="1:8" ht="12.75" customHeight="1">
      <c r="A71" s="2" t="s">
        <v>4</v>
      </c>
      <c r="B71" s="2" t="s">
        <v>15</v>
      </c>
      <c r="C71" s="2" t="s">
        <v>24</v>
      </c>
      <c r="D71" s="2" t="s">
        <v>258</v>
      </c>
      <c r="E71" s="2" t="s">
        <v>800</v>
      </c>
      <c r="F71" s="3">
        <v>4</v>
      </c>
      <c r="G71" s="3">
        <v>5</v>
      </c>
      <c r="H71">
        <f t="shared" si="1"/>
        <v>20</v>
      </c>
    </row>
    <row r="72" spans="1:8" ht="12.75" customHeight="1">
      <c r="A72" s="2" t="s">
        <v>4</v>
      </c>
      <c r="B72" s="2" t="s">
        <v>15</v>
      </c>
      <c r="C72" s="2" t="s">
        <v>24</v>
      </c>
      <c r="D72" s="2" t="s">
        <v>259</v>
      </c>
      <c r="E72" s="2" t="s">
        <v>801</v>
      </c>
      <c r="F72" s="3">
        <v>29</v>
      </c>
      <c r="G72" s="3">
        <v>4</v>
      </c>
      <c r="H72">
        <f t="shared" si="1"/>
        <v>116</v>
      </c>
    </row>
    <row r="73" spans="1:8" ht="12.75" customHeight="1">
      <c r="A73" s="2" t="s">
        <v>4</v>
      </c>
      <c r="B73" s="2" t="s">
        <v>15</v>
      </c>
      <c r="C73" s="2" t="s">
        <v>24</v>
      </c>
      <c r="D73" s="2" t="s">
        <v>260</v>
      </c>
      <c r="E73" s="2" t="s">
        <v>801</v>
      </c>
      <c r="F73" s="3">
        <v>4</v>
      </c>
      <c r="G73" s="3">
        <v>4</v>
      </c>
      <c r="H73">
        <f t="shared" si="1"/>
        <v>16</v>
      </c>
    </row>
    <row r="74" spans="1:8" ht="12" customHeight="1">
      <c r="A74" s="2" t="s">
        <v>3</v>
      </c>
      <c r="B74" s="2" t="s">
        <v>14</v>
      </c>
      <c r="C74" s="2" t="s">
        <v>24</v>
      </c>
      <c r="D74" s="2" t="s">
        <v>108</v>
      </c>
      <c r="E74" s="2" t="s">
        <v>696</v>
      </c>
      <c r="F74" s="3">
        <v>6</v>
      </c>
      <c r="G74" s="3">
        <v>18</v>
      </c>
      <c r="H74">
        <f>F74*G74</f>
        <v>108</v>
      </c>
    </row>
    <row r="75" spans="1:8" ht="11.25" customHeight="1">
      <c r="A75" s="2" t="s">
        <v>3</v>
      </c>
      <c r="B75" s="2" t="s">
        <v>14</v>
      </c>
      <c r="C75" s="2" t="s">
        <v>24</v>
      </c>
      <c r="D75" s="2" t="s">
        <v>1033</v>
      </c>
      <c r="E75" s="2" t="s">
        <v>735</v>
      </c>
      <c r="F75" s="3">
        <v>12</v>
      </c>
      <c r="G75" s="3">
        <v>6</v>
      </c>
      <c r="H75">
        <f>F75*G75</f>
        <v>72</v>
      </c>
    </row>
    <row r="76" spans="1:255" ht="11.25" customHeight="1">
      <c r="A76" s="6" t="s">
        <v>1055</v>
      </c>
      <c r="B76" s="2" t="s">
        <v>21</v>
      </c>
      <c r="C76" s="2" t="s">
        <v>23</v>
      </c>
      <c r="D76" s="2" t="s">
        <v>654</v>
      </c>
      <c r="E76" s="2" t="s">
        <v>796</v>
      </c>
      <c r="F76" s="3">
        <v>2</v>
      </c>
      <c r="G76" s="3">
        <v>5</v>
      </c>
      <c r="H76">
        <f>F76*G76</f>
        <v>10</v>
      </c>
      <c r="I76" s="6"/>
      <c r="J76" s="2"/>
      <c r="K76" s="2"/>
      <c r="L76" s="2"/>
      <c r="M76" s="2"/>
      <c r="N76" s="3"/>
      <c r="O76" s="3"/>
      <c r="Q76" s="6"/>
      <c r="R76" s="2"/>
      <c r="S76" s="2"/>
      <c r="T76" s="2"/>
      <c r="U76" s="2"/>
      <c r="V76" s="3"/>
      <c r="W76" s="3"/>
      <c r="Y76" s="6"/>
      <c r="Z76" s="2"/>
      <c r="AA76" s="2"/>
      <c r="AB76" s="2"/>
      <c r="AC76" s="2"/>
      <c r="AD76" s="3"/>
      <c r="AE76" s="3"/>
      <c r="AG76" s="6"/>
      <c r="AH76" s="2"/>
      <c r="AI76" s="2"/>
      <c r="AJ76" s="2"/>
      <c r="AK76" s="2"/>
      <c r="AL76" s="3"/>
      <c r="AM76" s="3"/>
      <c r="AO76" s="6"/>
      <c r="AP76" s="2"/>
      <c r="AQ76" s="2"/>
      <c r="AR76" s="2"/>
      <c r="AS76" s="2"/>
      <c r="AT76" s="3"/>
      <c r="AU76" s="3"/>
      <c r="AW76" s="6"/>
      <c r="AX76" s="2"/>
      <c r="AY76" s="2"/>
      <c r="AZ76" s="2"/>
      <c r="BA76" s="2"/>
      <c r="BB76" s="3"/>
      <c r="BC76" s="3"/>
      <c r="BE76" s="6"/>
      <c r="BF76" s="2"/>
      <c r="BG76" s="2"/>
      <c r="BH76" s="2"/>
      <c r="BI76" s="2"/>
      <c r="BJ76" s="3"/>
      <c r="BK76" s="3"/>
      <c r="BM76" s="6"/>
      <c r="BN76" s="2"/>
      <c r="BO76" s="2"/>
      <c r="BP76" s="2"/>
      <c r="BQ76" s="2"/>
      <c r="BR76" s="3"/>
      <c r="BS76" s="3"/>
      <c r="BU76" s="6"/>
      <c r="BV76" s="2"/>
      <c r="BW76" s="2"/>
      <c r="BX76" s="2"/>
      <c r="BY76" s="2"/>
      <c r="BZ76" s="3"/>
      <c r="CA76" s="3"/>
      <c r="CC76" s="6"/>
      <c r="CD76" s="2"/>
      <c r="CE76" s="2"/>
      <c r="CF76" s="2"/>
      <c r="CG76" s="2"/>
      <c r="CH76" s="3"/>
      <c r="CI76" s="3"/>
      <c r="CK76" s="6"/>
      <c r="CL76" s="2"/>
      <c r="CM76" s="2"/>
      <c r="CN76" s="2"/>
      <c r="CO76" s="2"/>
      <c r="CP76" s="3"/>
      <c r="CQ76" s="3"/>
      <c r="CS76" s="6"/>
      <c r="CT76" s="2"/>
      <c r="CU76" s="2"/>
      <c r="CV76" s="2"/>
      <c r="CW76" s="2"/>
      <c r="CX76" s="3"/>
      <c r="CY76" s="3"/>
      <c r="DA76" s="6"/>
      <c r="DB76" s="2"/>
      <c r="DC76" s="2"/>
      <c r="DD76" s="2"/>
      <c r="DE76" s="2"/>
      <c r="DF76" s="3"/>
      <c r="DG76" s="3"/>
      <c r="DI76" s="6"/>
      <c r="DJ76" s="2"/>
      <c r="DK76" s="2"/>
      <c r="DL76" s="2"/>
      <c r="DM76" s="2"/>
      <c r="DN76" s="3"/>
      <c r="DO76" s="3"/>
      <c r="DQ76" s="6"/>
      <c r="DR76" s="2"/>
      <c r="DS76" s="2"/>
      <c r="DT76" s="2"/>
      <c r="DU76" s="2"/>
      <c r="DV76" s="3"/>
      <c r="DW76" s="3"/>
      <c r="DY76" s="6"/>
      <c r="DZ76" s="2"/>
      <c r="EA76" s="2"/>
      <c r="EB76" s="2"/>
      <c r="EC76" s="2"/>
      <c r="ED76" s="3"/>
      <c r="EE76" s="3"/>
      <c r="EG76" s="6"/>
      <c r="EH76" s="2"/>
      <c r="EI76" s="2"/>
      <c r="EJ76" s="2"/>
      <c r="EK76" s="2"/>
      <c r="EL76" s="3"/>
      <c r="EM76" s="3"/>
      <c r="EO76" s="6"/>
      <c r="EP76" s="2"/>
      <c r="EQ76" s="2"/>
      <c r="ER76" s="2"/>
      <c r="ES76" s="2"/>
      <c r="ET76" s="3"/>
      <c r="EU76" s="3"/>
      <c r="EW76" s="6"/>
      <c r="EX76" s="2"/>
      <c r="EY76" s="2"/>
      <c r="EZ76" s="2"/>
      <c r="FA76" s="2"/>
      <c r="FB76" s="3"/>
      <c r="FC76" s="3"/>
      <c r="FE76" s="6"/>
      <c r="FF76" s="2"/>
      <c r="FG76" s="2"/>
      <c r="FH76" s="2"/>
      <c r="FI76" s="2"/>
      <c r="FJ76" s="3"/>
      <c r="FK76" s="3"/>
      <c r="FM76" s="6"/>
      <c r="FN76" s="2"/>
      <c r="FO76" s="2"/>
      <c r="FP76" s="2"/>
      <c r="FQ76" s="2"/>
      <c r="FR76" s="3"/>
      <c r="FS76" s="3"/>
      <c r="FU76" s="6"/>
      <c r="FV76" s="2"/>
      <c r="FW76" s="2"/>
      <c r="FX76" s="2"/>
      <c r="FY76" s="2"/>
      <c r="FZ76" s="3"/>
      <c r="GA76" s="3"/>
      <c r="GC76" s="6"/>
      <c r="GD76" s="2"/>
      <c r="GE76" s="2"/>
      <c r="GF76" s="2"/>
      <c r="GG76" s="2"/>
      <c r="GH76" s="3"/>
      <c r="GI76" s="3"/>
      <c r="GK76" s="6"/>
      <c r="GL76" s="2"/>
      <c r="GM76" s="2"/>
      <c r="GN76" s="2"/>
      <c r="GO76" s="2"/>
      <c r="GP76" s="3"/>
      <c r="GQ76" s="3"/>
      <c r="GS76" s="6"/>
      <c r="GT76" s="2"/>
      <c r="GU76" s="2"/>
      <c r="GV76" s="2"/>
      <c r="GW76" s="2"/>
      <c r="GX76" s="3"/>
      <c r="GY76" s="3"/>
      <c r="HA76" s="6"/>
      <c r="HB76" s="2"/>
      <c r="HC76" s="2"/>
      <c r="HD76" s="2"/>
      <c r="HE76" s="2"/>
      <c r="HF76" s="3"/>
      <c r="HG76" s="3"/>
      <c r="HI76" s="6"/>
      <c r="HJ76" s="2"/>
      <c r="HK76" s="2"/>
      <c r="HL76" s="2"/>
      <c r="HM76" s="2"/>
      <c r="HN76" s="3"/>
      <c r="HO76" s="3"/>
      <c r="HQ76" s="6"/>
      <c r="HR76" s="2"/>
      <c r="HS76" s="2"/>
      <c r="HT76" s="2"/>
      <c r="HU76" s="2"/>
      <c r="HV76" s="3"/>
      <c r="HW76" s="3"/>
      <c r="HY76" s="6"/>
      <c r="HZ76" s="2"/>
      <c r="IA76" s="2"/>
      <c r="IB76" s="2"/>
      <c r="IC76" s="2"/>
      <c r="ID76" s="3"/>
      <c r="IE76" s="3"/>
      <c r="IG76" s="6"/>
      <c r="IH76" s="2"/>
      <c r="II76" s="2"/>
      <c r="IJ76" s="2"/>
      <c r="IK76" s="2"/>
      <c r="IL76" s="3"/>
      <c r="IM76" s="3"/>
      <c r="IO76" s="6"/>
      <c r="IP76" s="2"/>
      <c r="IQ76" s="2"/>
      <c r="IR76" s="2"/>
      <c r="IS76" s="2"/>
      <c r="IT76" s="3"/>
      <c r="IU76" s="3"/>
    </row>
    <row r="77" ht="12.75">
      <c r="H77">
        <f>SUM(H1:H76)</f>
        <v>11962</v>
      </c>
    </row>
    <row r="80" spans="8:9" ht="12.75">
      <c r="H80" t="s">
        <v>4</v>
      </c>
      <c r="I80" s="4" t="s">
        <v>1045</v>
      </c>
    </row>
    <row r="81" spans="7:9" ht="12.75">
      <c r="G81" t="s">
        <v>1034</v>
      </c>
      <c r="H81">
        <f>H60</f>
        <v>2270</v>
      </c>
      <c r="I81">
        <f>0.7*H81</f>
        <v>1589</v>
      </c>
    </row>
    <row r="82" spans="7:9" ht="12.75">
      <c r="G82" t="s">
        <v>1035</v>
      </c>
      <c r="H82">
        <f>H5+H18+H27+H28+H45+H49+H55+H62+H64+H65+H69+H70+H72</f>
        <v>4983</v>
      </c>
      <c r="I82">
        <f>H82</f>
        <v>4983</v>
      </c>
    </row>
    <row r="83" spans="7:9" ht="12.75">
      <c r="G83" t="s">
        <v>1036</v>
      </c>
      <c r="H83">
        <f>H1+H2+H3+H4+H7+H8+H9+H10+H11+H13+H14+H15+H16+H17+H20+H21+H22+H23+H24+H25+H26+H30+H31+H32+H33+H34+H35+H36+H37+H38+H39+H40+H41+H42+H43+H47+H48+H51+H53+H54+H57+H58+H59+H66+H67+H68+H74+H75</f>
        <v>3686</v>
      </c>
      <c r="I83">
        <f>1.5*H83</f>
        <v>5529</v>
      </c>
    </row>
    <row r="84" spans="7:9" ht="12.75">
      <c r="G84" t="s">
        <v>1037</v>
      </c>
      <c r="H84">
        <v>0</v>
      </c>
      <c r="I84">
        <v>0</v>
      </c>
    </row>
    <row r="85" spans="7:9" ht="12.75">
      <c r="G85" t="s">
        <v>1038</v>
      </c>
      <c r="H85">
        <v>0</v>
      </c>
      <c r="I85">
        <v>0</v>
      </c>
    </row>
    <row r="86" spans="7:9" ht="12.75">
      <c r="G86" t="s">
        <v>1039</v>
      </c>
      <c r="H86">
        <f>H6+H19+H29+H46+H50+H52+H56+H61+H63+H71+H73+H76</f>
        <v>1023</v>
      </c>
      <c r="I86">
        <f>0.3*H86</f>
        <v>306.9</v>
      </c>
    </row>
    <row r="87" spans="7:9" ht="12.75">
      <c r="G87" t="s">
        <v>1040</v>
      </c>
      <c r="H87" s="5">
        <f>SUM(H81:H86)</f>
        <v>11962</v>
      </c>
      <c r="I87" s="4">
        <f>SUM(I81:I86)</f>
        <v>12407.9</v>
      </c>
    </row>
    <row r="89" ht="12.75">
      <c r="G89" t="s">
        <v>1041</v>
      </c>
    </row>
    <row r="90" spans="7:8" ht="12.75">
      <c r="G90" t="s">
        <v>1042</v>
      </c>
      <c r="H90">
        <v>31</v>
      </c>
    </row>
    <row r="91" spans="7:8" ht="12.75">
      <c r="G91" t="s">
        <v>1043</v>
      </c>
      <c r="H91">
        <v>23</v>
      </c>
    </row>
    <row r="92" spans="7:8" ht="12.75">
      <c r="G92" t="s">
        <v>1044</v>
      </c>
      <c r="H92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86">
      <selection activeCell="E112" sqref="E112"/>
    </sheetView>
  </sheetViews>
  <sheetFormatPr defaultColWidth="9.140625" defaultRowHeight="12.75"/>
  <cols>
    <col min="1" max="1" width="7.7109375" style="0" customWidth="1"/>
    <col min="2" max="2" width="5.00390625" style="0" customWidth="1"/>
    <col min="3" max="3" width="14.00390625" style="0" customWidth="1"/>
    <col min="4" max="4" width="11.7109375" style="0" customWidth="1"/>
    <col min="5" max="5" width="39.00390625" style="0" customWidth="1"/>
    <col min="6" max="6" width="7.28125" style="0" customWidth="1"/>
    <col min="7" max="7" width="8.7109375" style="0" customWidth="1"/>
    <col min="8" max="8" width="9.28125" style="0" bestFit="1" customWidth="1"/>
  </cols>
  <sheetData>
    <row r="1" spans="1:8" ht="12.75" customHeight="1">
      <c r="A1" s="2" t="s">
        <v>3</v>
      </c>
      <c r="B1" s="2" t="s">
        <v>14</v>
      </c>
      <c r="C1" s="2" t="s">
        <v>24</v>
      </c>
      <c r="D1" s="2" t="s">
        <v>95</v>
      </c>
      <c r="E1" s="2" t="s">
        <v>689</v>
      </c>
      <c r="F1" s="3">
        <v>5</v>
      </c>
      <c r="G1" s="3">
        <v>7</v>
      </c>
      <c r="H1">
        <f aca="true" t="shared" si="0" ref="H1:H64">F1*G1</f>
        <v>35</v>
      </c>
    </row>
    <row r="2" spans="1:8" ht="12.75" customHeight="1">
      <c r="A2" s="2" t="s">
        <v>3</v>
      </c>
      <c r="B2" s="2" t="s">
        <v>14</v>
      </c>
      <c r="C2" s="2" t="s">
        <v>23</v>
      </c>
      <c r="D2" s="2" t="s">
        <v>96</v>
      </c>
      <c r="E2" s="2" t="s">
        <v>690</v>
      </c>
      <c r="F2" s="3">
        <v>56</v>
      </c>
      <c r="G2" s="3">
        <v>5</v>
      </c>
      <c r="H2">
        <f t="shared" si="0"/>
        <v>280</v>
      </c>
    </row>
    <row r="3" spans="1:8" ht="12.75" customHeight="1">
      <c r="A3" s="2" t="s">
        <v>3</v>
      </c>
      <c r="B3" s="2" t="s">
        <v>14</v>
      </c>
      <c r="C3" s="2" t="s">
        <v>24</v>
      </c>
      <c r="D3" s="2" t="s">
        <v>97</v>
      </c>
      <c r="E3" s="2" t="s">
        <v>691</v>
      </c>
      <c r="F3" s="3">
        <v>11</v>
      </c>
      <c r="G3" s="3">
        <v>5</v>
      </c>
      <c r="H3">
        <f t="shared" si="0"/>
        <v>55</v>
      </c>
    </row>
    <row r="4" spans="1:8" ht="12.75" customHeight="1">
      <c r="A4" s="2" t="s">
        <v>3</v>
      </c>
      <c r="B4" s="2" t="s">
        <v>14</v>
      </c>
      <c r="C4" s="2" t="s">
        <v>23</v>
      </c>
      <c r="D4" s="2" t="s">
        <v>98</v>
      </c>
      <c r="E4" s="2" t="s">
        <v>691</v>
      </c>
      <c r="F4" s="3">
        <v>18</v>
      </c>
      <c r="G4" s="3">
        <v>6</v>
      </c>
      <c r="H4">
        <f t="shared" si="0"/>
        <v>108</v>
      </c>
    </row>
    <row r="5" spans="1:8" ht="12.75" customHeight="1">
      <c r="A5" s="2" t="s">
        <v>3</v>
      </c>
      <c r="B5" s="2" t="s">
        <v>14</v>
      </c>
      <c r="C5" s="2" t="s">
        <v>24</v>
      </c>
      <c r="D5" s="2" t="s">
        <v>98</v>
      </c>
      <c r="E5" s="2" t="s">
        <v>691</v>
      </c>
      <c r="F5" s="3">
        <v>2</v>
      </c>
      <c r="G5" s="3">
        <v>6</v>
      </c>
      <c r="H5">
        <f t="shared" si="0"/>
        <v>12</v>
      </c>
    </row>
    <row r="6" spans="1:8" ht="12.75" customHeight="1">
      <c r="A6" s="2" t="s">
        <v>3</v>
      </c>
      <c r="B6" s="2" t="s">
        <v>14</v>
      </c>
      <c r="C6" s="2" t="s">
        <v>24</v>
      </c>
      <c r="D6" s="2" t="s">
        <v>99</v>
      </c>
      <c r="E6" s="6" t="s">
        <v>1046</v>
      </c>
      <c r="F6" s="3">
        <v>11</v>
      </c>
      <c r="G6" s="3">
        <v>10</v>
      </c>
      <c r="H6">
        <f t="shared" si="0"/>
        <v>110</v>
      </c>
    </row>
    <row r="7" spans="1:8" ht="12.75" customHeight="1">
      <c r="A7" s="2" t="s">
        <v>3</v>
      </c>
      <c r="B7" s="2" t="s">
        <v>14</v>
      </c>
      <c r="C7" s="2" t="s">
        <v>23</v>
      </c>
      <c r="D7" s="2" t="s">
        <v>100</v>
      </c>
      <c r="E7" s="2" t="s">
        <v>693</v>
      </c>
      <c r="F7" s="3">
        <v>3</v>
      </c>
      <c r="G7" s="3">
        <v>2</v>
      </c>
      <c r="H7">
        <f t="shared" si="0"/>
        <v>6</v>
      </c>
    </row>
    <row r="8" spans="1:8" ht="12.75" customHeight="1">
      <c r="A8" s="2" t="s">
        <v>3</v>
      </c>
      <c r="B8" s="2" t="s">
        <v>14</v>
      </c>
      <c r="C8" s="2" t="s">
        <v>23</v>
      </c>
      <c r="D8" s="2" t="s">
        <v>101</v>
      </c>
      <c r="E8" s="2" t="s">
        <v>693</v>
      </c>
      <c r="F8" s="3">
        <v>17</v>
      </c>
      <c r="G8" s="3">
        <v>2</v>
      </c>
      <c r="H8">
        <f t="shared" si="0"/>
        <v>34</v>
      </c>
    </row>
    <row r="9" spans="1:8" ht="12.75" customHeight="1">
      <c r="A9" s="2" t="s">
        <v>3</v>
      </c>
      <c r="B9" s="2" t="s">
        <v>14</v>
      </c>
      <c r="C9" s="2" t="s">
        <v>23</v>
      </c>
      <c r="D9" s="2" t="s">
        <v>102</v>
      </c>
      <c r="E9" s="2" t="s">
        <v>694</v>
      </c>
      <c r="F9" s="3">
        <v>1</v>
      </c>
      <c r="G9" s="3">
        <v>4</v>
      </c>
      <c r="H9">
        <f t="shared" si="0"/>
        <v>4</v>
      </c>
    </row>
    <row r="10" spans="1:8" ht="12.75" customHeight="1">
      <c r="A10" s="2" t="s">
        <v>3</v>
      </c>
      <c r="B10" s="2" t="s">
        <v>14</v>
      </c>
      <c r="C10" s="2" t="s">
        <v>24</v>
      </c>
      <c r="D10" s="2" t="s">
        <v>102</v>
      </c>
      <c r="E10" s="2" t="s">
        <v>694</v>
      </c>
      <c r="F10" s="3">
        <v>7</v>
      </c>
      <c r="G10" s="3">
        <v>4</v>
      </c>
      <c r="H10">
        <f t="shared" si="0"/>
        <v>28</v>
      </c>
    </row>
    <row r="11" spans="1:8" ht="12.75" customHeight="1">
      <c r="A11" s="2" t="s">
        <v>3</v>
      </c>
      <c r="B11" s="2" t="s">
        <v>14</v>
      </c>
      <c r="C11" s="2" t="s">
        <v>23</v>
      </c>
      <c r="D11" s="2" t="s">
        <v>103</v>
      </c>
      <c r="E11" s="2" t="s">
        <v>695</v>
      </c>
      <c r="F11" s="3">
        <v>16</v>
      </c>
      <c r="G11" s="3">
        <v>5</v>
      </c>
      <c r="H11">
        <f t="shared" si="0"/>
        <v>80</v>
      </c>
    </row>
    <row r="12" spans="1:8" ht="12.75" customHeight="1">
      <c r="A12" s="2" t="s">
        <v>3</v>
      </c>
      <c r="B12" s="2" t="s">
        <v>14</v>
      </c>
      <c r="C12" s="2" t="s">
        <v>23</v>
      </c>
      <c r="D12" s="2" t="s">
        <v>104</v>
      </c>
      <c r="E12" s="2" t="s">
        <v>695</v>
      </c>
      <c r="F12" s="3">
        <v>21</v>
      </c>
      <c r="G12" s="3">
        <v>5</v>
      </c>
      <c r="H12">
        <f t="shared" si="0"/>
        <v>105</v>
      </c>
    </row>
    <row r="13" spans="1:8" ht="12.75" customHeight="1">
      <c r="A13" s="2" t="s">
        <v>3</v>
      </c>
      <c r="B13" s="2" t="s">
        <v>14</v>
      </c>
      <c r="C13" s="2" t="s">
        <v>23</v>
      </c>
      <c r="D13" s="2" t="s">
        <v>105</v>
      </c>
      <c r="E13" s="2" t="s">
        <v>695</v>
      </c>
      <c r="F13" s="3">
        <v>4</v>
      </c>
      <c r="G13" s="3">
        <v>5</v>
      </c>
      <c r="H13">
        <f t="shared" si="0"/>
        <v>20</v>
      </c>
    </row>
    <row r="14" spans="1:8" ht="12.75" customHeight="1">
      <c r="A14" s="2" t="s">
        <v>3</v>
      </c>
      <c r="B14" s="2" t="s">
        <v>14</v>
      </c>
      <c r="C14" s="2" t="s">
        <v>24</v>
      </c>
      <c r="D14" s="2" t="s">
        <v>106</v>
      </c>
      <c r="E14" s="6" t="s">
        <v>1047</v>
      </c>
      <c r="F14" s="3">
        <v>19</v>
      </c>
      <c r="G14" s="3">
        <v>18</v>
      </c>
      <c r="H14">
        <f t="shared" si="0"/>
        <v>342</v>
      </c>
    </row>
    <row r="15" spans="1:8" ht="12.75" customHeight="1">
      <c r="A15" s="2" t="s">
        <v>3</v>
      </c>
      <c r="B15" s="2" t="s">
        <v>14</v>
      </c>
      <c r="C15" s="2" t="s">
        <v>24</v>
      </c>
      <c r="D15" s="2" t="s">
        <v>107</v>
      </c>
      <c r="E15" s="6" t="s">
        <v>1049</v>
      </c>
      <c r="F15" s="3">
        <v>4</v>
      </c>
      <c r="G15" s="3">
        <v>18</v>
      </c>
      <c r="H15">
        <f t="shared" si="0"/>
        <v>72</v>
      </c>
    </row>
    <row r="16" spans="1:8" ht="12.75" customHeight="1">
      <c r="A16" s="2" t="s">
        <v>3</v>
      </c>
      <c r="B16" s="2" t="s">
        <v>14</v>
      </c>
      <c r="C16" s="2" t="s">
        <v>24</v>
      </c>
      <c r="D16" s="2" t="s">
        <v>108</v>
      </c>
      <c r="E16" s="6" t="s">
        <v>1048</v>
      </c>
      <c r="F16" s="3">
        <v>11</v>
      </c>
      <c r="G16" s="3">
        <v>18</v>
      </c>
      <c r="H16">
        <f t="shared" si="0"/>
        <v>198</v>
      </c>
    </row>
    <row r="17" spans="1:8" ht="12.75" customHeight="1">
      <c r="A17" s="2" t="s">
        <v>3</v>
      </c>
      <c r="B17" s="2" t="s">
        <v>14</v>
      </c>
      <c r="C17" s="2" t="s">
        <v>24</v>
      </c>
      <c r="D17" s="2" t="s">
        <v>109</v>
      </c>
      <c r="E17" s="2" t="s">
        <v>697</v>
      </c>
      <c r="F17" s="3">
        <v>1</v>
      </c>
      <c r="G17" s="3">
        <v>4</v>
      </c>
      <c r="H17">
        <f t="shared" si="0"/>
        <v>4</v>
      </c>
    </row>
    <row r="18" spans="1:8" ht="12.75" customHeight="1">
      <c r="A18" s="2" t="s">
        <v>3</v>
      </c>
      <c r="B18" s="2" t="s">
        <v>14</v>
      </c>
      <c r="C18" s="2" t="s">
        <v>23</v>
      </c>
      <c r="D18" s="2" t="s">
        <v>110</v>
      </c>
      <c r="E18" s="2" t="s">
        <v>698</v>
      </c>
      <c r="F18" s="3">
        <v>10</v>
      </c>
      <c r="G18" s="3">
        <v>4</v>
      </c>
      <c r="H18">
        <f t="shared" si="0"/>
        <v>40</v>
      </c>
    </row>
    <row r="19" spans="1:8" ht="12.75" customHeight="1">
      <c r="A19" s="2" t="s">
        <v>3</v>
      </c>
      <c r="B19" s="2" t="s">
        <v>14</v>
      </c>
      <c r="C19" s="2" t="s">
        <v>23</v>
      </c>
      <c r="D19" s="2" t="s">
        <v>111</v>
      </c>
      <c r="E19" s="2" t="s">
        <v>699</v>
      </c>
      <c r="F19" s="3">
        <v>22</v>
      </c>
      <c r="G19" s="3">
        <v>4</v>
      </c>
      <c r="H19">
        <f t="shared" si="0"/>
        <v>88</v>
      </c>
    </row>
    <row r="20" spans="1:8" ht="12.75" customHeight="1">
      <c r="A20" s="2" t="s">
        <v>3</v>
      </c>
      <c r="B20" s="2" t="s">
        <v>14</v>
      </c>
      <c r="C20" s="2" t="s">
        <v>24</v>
      </c>
      <c r="D20" s="2" t="s">
        <v>112</v>
      </c>
      <c r="E20" s="2" t="s">
        <v>700</v>
      </c>
      <c r="F20" s="3">
        <v>5</v>
      </c>
      <c r="G20" s="3">
        <v>3</v>
      </c>
      <c r="H20">
        <f t="shared" si="0"/>
        <v>15</v>
      </c>
    </row>
    <row r="21" spans="1:8" ht="12.75" customHeight="1">
      <c r="A21" s="2" t="s">
        <v>3</v>
      </c>
      <c r="B21" s="2" t="s">
        <v>14</v>
      </c>
      <c r="C21" s="2" t="s">
        <v>23</v>
      </c>
      <c r="D21" s="2" t="s">
        <v>113</v>
      </c>
      <c r="E21" s="2" t="s">
        <v>701</v>
      </c>
      <c r="F21" s="3">
        <v>15</v>
      </c>
      <c r="G21" s="3">
        <v>2</v>
      </c>
      <c r="H21">
        <f t="shared" si="0"/>
        <v>30</v>
      </c>
    </row>
    <row r="22" spans="1:8" ht="12.75" customHeight="1">
      <c r="A22" s="2" t="s">
        <v>3</v>
      </c>
      <c r="B22" s="2" t="s">
        <v>14</v>
      </c>
      <c r="C22" s="2" t="s">
        <v>24</v>
      </c>
      <c r="D22" s="2" t="s">
        <v>114</v>
      </c>
      <c r="E22" s="2" t="s">
        <v>702</v>
      </c>
      <c r="F22" s="3">
        <v>228</v>
      </c>
      <c r="G22" s="3">
        <v>5</v>
      </c>
      <c r="H22">
        <f t="shared" si="0"/>
        <v>1140</v>
      </c>
    </row>
    <row r="23" spans="1:8" ht="12.75" customHeight="1">
      <c r="A23" s="2" t="s">
        <v>3</v>
      </c>
      <c r="B23" s="2" t="s">
        <v>14</v>
      </c>
      <c r="C23" s="2" t="s">
        <v>24</v>
      </c>
      <c r="D23" s="2" t="s">
        <v>115</v>
      </c>
      <c r="E23" s="2" t="s">
        <v>702</v>
      </c>
      <c r="F23" s="3">
        <v>73</v>
      </c>
      <c r="G23" s="3">
        <v>5</v>
      </c>
      <c r="H23">
        <f t="shared" si="0"/>
        <v>365</v>
      </c>
    </row>
    <row r="24" spans="1:8" ht="12.75" customHeight="1">
      <c r="A24" s="2" t="s">
        <v>3</v>
      </c>
      <c r="B24" s="2" t="s">
        <v>14</v>
      </c>
      <c r="C24" s="2" t="s">
        <v>24</v>
      </c>
      <c r="D24" s="2" t="s">
        <v>116</v>
      </c>
      <c r="E24" s="2" t="s">
        <v>703</v>
      </c>
      <c r="F24" s="3">
        <v>19</v>
      </c>
      <c r="G24" s="3">
        <v>7</v>
      </c>
      <c r="H24">
        <f t="shared" si="0"/>
        <v>133</v>
      </c>
    </row>
    <row r="25" spans="1:8" ht="12.75" customHeight="1">
      <c r="A25" s="2" t="s">
        <v>3</v>
      </c>
      <c r="B25" s="2" t="s">
        <v>14</v>
      </c>
      <c r="C25" s="2" t="s">
        <v>23</v>
      </c>
      <c r="D25" s="2" t="s">
        <v>117</v>
      </c>
      <c r="E25" s="2" t="s">
        <v>704</v>
      </c>
      <c r="F25" s="3">
        <v>7</v>
      </c>
      <c r="G25" s="3">
        <v>5</v>
      </c>
      <c r="H25">
        <f t="shared" si="0"/>
        <v>35</v>
      </c>
    </row>
    <row r="26" spans="1:8" ht="12.75" customHeight="1">
      <c r="A26" s="2" t="s">
        <v>3</v>
      </c>
      <c r="B26" s="2" t="s">
        <v>14</v>
      </c>
      <c r="C26" s="2" t="s">
        <v>24</v>
      </c>
      <c r="D26" s="2" t="s">
        <v>118</v>
      </c>
      <c r="E26" s="2" t="s">
        <v>705</v>
      </c>
      <c r="F26" s="3">
        <v>33</v>
      </c>
      <c r="G26" s="3">
        <v>0</v>
      </c>
      <c r="H26">
        <f t="shared" si="0"/>
        <v>0</v>
      </c>
    </row>
    <row r="27" spans="1:8" ht="12.75" customHeight="1">
      <c r="A27" s="2" t="s">
        <v>3</v>
      </c>
      <c r="B27" s="2" t="s">
        <v>14</v>
      </c>
      <c r="C27" s="2" t="s">
        <v>24</v>
      </c>
      <c r="D27" s="2" t="s">
        <v>119</v>
      </c>
      <c r="E27" s="2" t="s">
        <v>705</v>
      </c>
      <c r="F27" s="3">
        <v>10</v>
      </c>
      <c r="G27" s="3">
        <v>0</v>
      </c>
      <c r="H27">
        <f t="shared" si="0"/>
        <v>0</v>
      </c>
    </row>
    <row r="28" spans="1:8" ht="12.75" customHeight="1">
      <c r="A28" s="2" t="s">
        <v>3</v>
      </c>
      <c r="B28" s="2" t="s">
        <v>14</v>
      </c>
      <c r="C28" s="2" t="s">
        <v>24</v>
      </c>
      <c r="D28" s="2" t="s">
        <v>120</v>
      </c>
      <c r="E28" s="2" t="s">
        <v>705</v>
      </c>
      <c r="F28" s="3">
        <v>10</v>
      </c>
      <c r="G28" s="3">
        <v>0</v>
      </c>
      <c r="H28">
        <f t="shared" si="0"/>
        <v>0</v>
      </c>
    </row>
    <row r="29" spans="1:8" ht="12.75" customHeight="1">
      <c r="A29" s="2" t="s">
        <v>3</v>
      </c>
      <c r="B29" s="2" t="s">
        <v>14</v>
      </c>
      <c r="C29" s="2" t="s">
        <v>24</v>
      </c>
      <c r="D29" s="2" t="s">
        <v>121</v>
      </c>
      <c r="E29" s="2" t="s">
        <v>706</v>
      </c>
      <c r="F29" s="3">
        <v>25</v>
      </c>
      <c r="G29" s="3">
        <v>5</v>
      </c>
      <c r="H29">
        <f t="shared" si="0"/>
        <v>125</v>
      </c>
    </row>
    <row r="30" spans="1:8" ht="12.75" customHeight="1">
      <c r="A30" s="2" t="s">
        <v>3</v>
      </c>
      <c r="B30" s="2" t="s">
        <v>14</v>
      </c>
      <c r="C30" s="2" t="s">
        <v>24</v>
      </c>
      <c r="D30" s="2" t="s">
        <v>122</v>
      </c>
      <c r="E30" s="2" t="s">
        <v>706</v>
      </c>
      <c r="F30" s="3">
        <v>8</v>
      </c>
      <c r="G30" s="3">
        <v>5</v>
      </c>
      <c r="H30">
        <f t="shared" si="0"/>
        <v>40</v>
      </c>
    </row>
    <row r="31" spans="1:8" ht="12.75" customHeight="1">
      <c r="A31" s="2" t="s">
        <v>3</v>
      </c>
      <c r="B31" s="2" t="s">
        <v>14</v>
      </c>
      <c r="C31" s="2" t="s">
        <v>23</v>
      </c>
      <c r="D31" s="2" t="s">
        <v>123</v>
      </c>
      <c r="E31" s="2" t="s">
        <v>707</v>
      </c>
      <c r="F31" s="3">
        <v>21</v>
      </c>
      <c r="G31" s="3">
        <v>6</v>
      </c>
      <c r="H31">
        <f t="shared" si="0"/>
        <v>126</v>
      </c>
    </row>
    <row r="32" spans="1:8" ht="12.75" customHeight="1">
      <c r="A32" s="2" t="s">
        <v>3</v>
      </c>
      <c r="B32" s="2" t="s">
        <v>14</v>
      </c>
      <c r="C32" s="2" t="s">
        <v>24</v>
      </c>
      <c r="D32" s="2" t="s">
        <v>124</v>
      </c>
      <c r="E32" s="2" t="s">
        <v>708</v>
      </c>
      <c r="F32" s="3">
        <v>11</v>
      </c>
      <c r="G32" s="3">
        <v>5</v>
      </c>
      <c r="H32">
        <f t="shared" si="0"/>
        <v>55</v>
      </c>
    </row>
    <row r="33" spans="1:8" ht="12.75" customHeight="1">
      <c r="A33" s="2" t="s">
        <v>3</v>
      </c>
      <c r="B33" s="2" t="s">
        <v>14</v>
      </c>
      <c r="C33" s="2" t="s">
        <v>24</v>
      </c>
      <c r="D33" s="2" t="s">
        <v>125</v>
      </c>
      <c r="E33" s="2" t="s">
        <v>708</v>
      </c>
      <c r="F33" s="3">
        <v>6</v>
      </c>
      <c r="G33" s="3">
        <v>5</v>
      </c>
      <c r="H33">
        <f t="shared" si="0"/>
        <v>30</v>
      </c>
    </row>
    <row r="34" spans="1:8" ht="12.75" customHeight="1">
      <c r="A34" s="2" t="s">
        <v>3</v>
      </c>
      <c r="B34" s="2" t="s">
        <v>14</v>
      </c>
      <c r="C34" s="2" t="s">
        <v>23</v>
      </c>
      <c r="D34" s="2" t="s">
        <v>126</v>
      </c>
      <c r="E34" s="2" t="s">
        <v>709</v>
      </c>
      <c r="F34" s="3">
        <v>31</v>
      </c>
      <c r="G34" s="3">
        <v>6</v>
      </c>
      <c r="H34">
        <f t="shared" si="0"/>
        <v>186</v>
      </c>
    </row>
    <row r="35" spans="1:8" ht="12.75" customHeight="1">
      <c r="A35" s="2" t="s">
        <v>3</v>
      </c>
      <c r="B35" s="2" t="s">
        <v>14</v>
      </c>
      <c r="C35" s="2" t="s">
        <v>23</v>
      </c>
      <c r="D35" s="2" t="s">
        <v>127</v>
      </c>
      <c r="E35" s="2" t="s">
        <v>709</v>
      </c>
      <c r="F35" s="3">
        <v>10</v>
      </c>
      <c r="G35" s="3">
        <v>5</v>
      </c>
      <c r="H35">
        <f t="shared" si="0"/>
        <v>50</v>
      </c>
    </row>
    <row r="36" spans="1:8" ht="12.75" customHeight="1">
      <c r="A36" s="2" t="s">
        <v>3</v>
      </c>
      <c r="B36" s="2" t="s">
        <v>14</v>
      </c>
      <c r="C36" s="2" t="s">
        <v>23</v>
      </c>
      <c r="D36" s="2" t="s">
        <v>128</v>
      </c>
      <c r="E36" s="2" t="s">
        <v>710</v>
      </c>
      <c r="F36" s="3">
        <v>31</v>
      </c>
      <c r="G36" s="3">
        <v>5</v>
      </c>
      <c r="H36">
        <f t="shared" si="0"/>
        <v>155</v>
      </c>
    </row>
    <row r="37" spans="1:8" ht="12.75" customHeight="1">
      <c r="A37" s="2" t="s">
        <v>3</v>
      </c>
      <c r="B37" s="2" t="s">
        <v>14</v>
      </c>
      <c r="C37" s="2" t="s">
        <v>23</v>
      </c>
      <c r="D37" s="2" t="s">
        <v>129</v>
      </c>
      <c r="E37" s="2" t="s">
        <v>711</v>
      </c>
      <c r="F37" s="3">
        <v>18</v>
      </c>
      <c r="G37" s="3">
        <v>5</v>
      </c>
      <c r="H37">
        <f t="shared" si="0"/>
        <v>90</v>
      </c>
    </row>
    <row r="38" spans="1:8" ht="12.75" customHeight="1">
      <c r="A38" s="2" t="s">
        <v>3</v>
      </c>
      <c r="B38" s="2" t="s">
        <v>14</v>
      </c>
      <c r="C38" s="2" t="s">
        <v>23</v>
      </c>
      <c r="D38" s="2" t="s">
        <v>130</v>
      </c>
      <c r="E38" s="2" t="s">
        <v>711</v>
      </c>
      <c r="F38" s="3">
        <v>21</v>
      </c>
      <c r="G38" s="3">
        <v>5</v>
      </c>
      <c r="H38">
        <f t="shared" si="0"/>
        <v>105</v>
      </c>
    </row>
    <row r="39" spans="1:8" ht="12.75" customHeight="1">
      <c r="A39" s="2" t="s">
        <v>3</v>
      </c>
      <c r="B39" s="2" t="s">
        <v>14</v>
      </c>
      <c r="C39" s="2" t="s">
        <v>23</v>
      </c>
      <c r="D39" s="2" t="s">
        <v>131</v>
      </c>
      <c r="E39" s="2" t="s">
        <v>711</v>
      </c>
      <c r="F39" s="3">
        <v>4</v>
      </c>
      <c r="G39" s="3">
        <v>5</v>
      </c>
      <c r="H39">
        <f t="shared" si="0"/>
        <v>20</v>
      </c>
    </row>
    <row r="40" spans="1:8" ht="12.75" customHeight="1">
      <c r="A40" s="2" t="s">
        <v>3</v>
      </c>
      <c r="B40" s="2" t="s">
        <v>14</v>
      </c>
      <c r="C40" s="2" t="s">
        <v>24</v>
      </c>
      <c r="D40" s="2" t="s">
        <v>132</v>
      </c>
      <c r="E40" s="2" t="s">
        <v>712</v>
      </c>
      <c r="F40" s="3">
        <v>9</v>
      </c>
      <c r="G40" s="3">
        <v>6</v>
      </c>
      <c r="H40">
        <f t="shared" si="0"/>
        <v>54</v>
      </c>
    </row>
    <row r="41" spans="1:8" ht="12.75" customHeight="1">
      <c r="A41" s="2" t="s">
        <v>3</v>
      </c>
      <c r="B41" s="2" t="s">
        <v>14</v>
      </c>
      <c r="C41" s="2" t="s">
        <v>24</v>
      </c>
      <c r="D41" s="2" t="s">
        <v>133</v>
      </c>
      <c r="E41" s="2" t="s">
        <v>713</v>
      </c>
      <c r="F41" s="3">
        <v>32</v>
      </c>
      <c r="G41" s="3">
        <v>3</v>
      </c>
      <c r="H41">
        <f t="shared" si="0"/>
        <v>96</v>
      </c>
    </row>
    <row r="42" spans="1:8" ht="12.75" customHeight="1">
      <c r="A42" s="2" t="s">
        <v>3</v>
      </c>
      <c r="B42" s="2" t="s">
        <v>14</v>
      </c>
      <c r="C42" s="2" t="s">
        <v>23</v>
      </c>
      <c r="D42" s="2" t="s">
        <v>134</v>
      </c>
      <c r="E42" s="2" t="s">
        <v>714</v>
      </c>
      <c r="F42" s="3">
        <v>10</v>
      </c>
      <c r="G42" s="3">
        <v>4</v>
      </c>
      <c r="H42">
        <f t="shared" si="0"/>
        <v>40</v>
      </c>
    </row>
    <row r="43" spans="1:8" ht="12.75" customHeight="1">
      <c r="A43" s="2" t="s">
        <v>3</v>
      </c>
      <c r="B43" s="2" t="s">
        <v>14</v>
      </c>
      <c r="C43" s="2" t="s">
        <v>23</v>
      </c>
      <c r="D43" s="2" t="s">
        <v>135</v>
      </c>
      <c r="E43" s="2" t="s">
        <v>715</v>
      </c>
      <c r="F43" s="3">
        <v>11</v>
      </c>
      <c r="G43" s="3">
        <v>6</v>
      </c>
      <c r="H43">
        <f t="shared" si="0"/>
        <v>66</v>
      </c>
    </row>
    <row r="44" spans="1:8" ht="12.75" customHeight="1">
      <c r="A44" s="2" t="s">
        <v>3</v>
      </c>
      <c r="B44" s="2" t="s">
        <v>14</v>
      </c>
      <c r="C44" s="2" t="s">
        <v>23</v>
      </c>
      <c r="D44" s="2" t="s">
        <v>136</v>
      </c>
      <c r="E44" s="2" t="s">
        <v>716</v>
      </c>
      <c r="F44" s="3">
        <v>17</v>
      </c>
      <c r="G44" s="3">
        <v>6</v>
      </c>
      <c r="H44">
        <f t="shared" si="0"/>
        <v>102</v>
      </c>
    </row>
    <row r="45" spans="1:8" ht="12.75" customHeight="1">
      <c r="A45" s="2" t="s">
        <v>3</v>
      </c>
      <c r="B45" s="2" t="s">
        <v>14</v>
      </c>
      <c r="C45" s="2" t="s">
        <v>23</v>
      </c>
      <c r="D45" s="2" t="s">
        <v>137</v>
      </c>
      <c r="E45" s="2" t="s">
        <v>716</v>
      </c>
      <c r="F45" s="3">
        <v>21</v>
      </c>
      <c r="G45" s="3">
        <v>6</v>
      </c>
      <c r="H45">
        <f t="shared" si="0"/>
        <v>126</v>
      </c>
    </row>
    <row r="46" spans="1:8" ht="12.75" customHeight="1">
      <c r="A46" s="2" t="s">
        <v>3</v>
      </c>
      <c r="B46" s="2" t="s">
        <v>14</v>
      </c>
      <c r="C46" s="2" t="s">
        <v>23</v>
      </c>
      <c r="D46" s="2" t="s">
        <v>138</v>
      </c>
      <c r="E46" s="2" t="s">
        <v>716</v>
      </c>
      <c r="F46" s="3">
        <v>4</v>
      </c>
      <c r="G46" s="3">
        <v>6</v>
      </c>
      <c r="H46">
        <f t="shared" si="0"/>
        <v>24</v>
      </c>
    </row>
    <row r="47" spans="1:8" ht="12.75" customHeight="1">
      <c r="A47" s="2" t="s">
        <v>3</v>
      </c>
      <c r="B47" s="2" t="s">
        <v>14</v>
      </c>
      <c r="C47" s="2" t="s">
        <v>24</v>
      </c>
      <c r="D47" s="2" t="s">
        <v>139</v>
      </c>
      <c r="E47" s="2" t="s">
        <v>716</v>
      </c>
      <c r="F47" s="3">
        <v>26</v>
      </c>
      <c r="G47" s="3">
        <v>5</v>
      </c>
      <c r="H47">
        <f t="shared" si="0"/>
        <v>130</v>
      </c>
    </row>
    <row r="48" spans="1:8" ht="12.75" customHeight="1">
      <c r="A48" s="2" t="s">
        <v>3</v>
      </c>
      <c r="B48" s="2" t="s">
        <v>14</v>
      </c>
      <c r="C48" s="2" t="s">
        <v>24</v>
      </c>
      <c r="D48" s="2" t="s">
        <v>140</v>
      </c>
      <c r="E48" s="2" t="s">
        <v>716</v>
      </c>
      <c r="F48" s="3">
        <v>65</v>
      </c>
      <c r="G48" s="3">
        <v>5</v>
      </c>
      <c r="H48">
        <f t="shared" si="0"/>
        <v>325</v>
      </c>
    </row>
    <row r="49" spans="1:8" ht="12.75" customHeight="1">
      <c r="A49" s="2" t="s">
        <v>3</v>
      </c>
      <c r="B49" s="2" t="s">
        <v>14</v>
      </c>
      <c r="C49" s="2" t="s">
        <v>24</v>
      </c>
      <c r="D49" s="2" t="s">
        <v>141</v>
      </c>
      <c r="E49" s="2" t="s">
        <v>717</v>
      </c>
      <c r="F49" s="3">
        <v>2</v>
      </c>
      <c r="G49" s="3">
        <v>5</v>
      </c>
      <c r="H49">
        <f t="shared" si="0"/>
        <v>10</v>
      </c>
    </row>
    <row r="50" spans="1:8" ht="12.75" customHeight="1">
      <c r="A50" s="2" t="s">
        <v>3</v>
      </c>
      <c r="B50" s="2" t="s">
        <v>14</v>
      </c>
      <c r="C50" s="2" t="s">
        <v>23</v>
      </c>
      <c r="D50" s="2" t="s">
        <v>142</v>
      </c>
      <c r="E50" s="2" t="s">
        <v>718</v>
      </c>
      <c r="F50" s="3">
        <v>21</v>
      </c>
      <c r="G50" s="3">
        <v>6</v>
      </c>
      <c r="H50">
        <f t="shared" si="0"/>
        <v>126</v>
      </c>
    </row>
    <row r="51" spans="1:8" ht="12.75" customHeight="1">
      <c r="A51" s="2" t="s">
        <v>3</v>
      </c>
      <c r="B51" s="2" t="s">
        <v>14</v>
      </c>
      <c r="C51" s="2" t="s">
        <v>24</v>
      </c>
      <c r="D51" s="2" t="s">
        <v>143</v>
      </c>
      <c r="E51" s="2" t="s">
        <v>718</v>
      </c>
      <c r="F51" s="3">
        <v>4</v>
      </c>
      <c r="G51" s="3">
        <v>6</v>
      </c>
      <c r="H51">
        <f t="shared" si="0"/>
        <v>24</v>
      </c>
    </row>
    <row r="52" spans="1:8" ht="12.75" customHeight="1">
      <c r="A52" s="2" t="s">
        <v>3</v>
      </c>
      <c r="B52" s="2" t="s">
        <v>14</v>
      </c>
      <c r="C52" s="2" t="s">
        <v>23</v>
      </c>
      <c r="D52" s="2" t="s">
        <v>143</v>
      </c>
      <c r="E52" s="2" t="s">
        <v>718</v>
      </c>
      <c r="F52" s="3">
        <v>4</v>
      </c>
      <c r="G52" s="3">
        <v>6</v>
      </c>
      <c r="H52">
        <f t="shared" si="0"/>
        <v>24</v>
      </c>
    </row>
    <row r="53" spans="1:8" ht="12.75" customHeight="1">
      <c r="A53" s="2" t="s">
        <v>3</v>
      </c>
      <c r="B53" s="2" t="s">
        <v>14</v>
      </c>
      <c r="C53" s="2" t="s">
        <v>24</v>
      </c>
      <c r="D53" s="2" t="s">
        <v>144</v>
      </c>
      <c r="E53" s="2" t="s">
        <v>719</v>
      </c>
      <c r="F53" s="3">
        <v>5</v>
      </c>
      <c r="G53" s="3">
        <v>3</v>
      </c>
      <c r="H53">
        <f t="shared" si="0"/>
        <v>15</v>
      </c>
    </row>
    <row r="54" spans="1:8" ht="12.75" customHeight="1">
      <c r="A54" s="2" t="s">
        <v>3</v>
      </c>
      <c r="B54" s="2" t="s">
        <v>14</v>
      </c>
      <c r="C54" s="2" t="s">
        <v>24</v>
      </c>
      <c r="D54" s="2" t="s">
        <v>145</v>
      </c>
      <c r="E54" s="2" t="s">
        <v>720</v>
      </c>
      <c r="F54" s="3">
        <v>5</v>
      </c>
      <c r="G54" s="3">
        <v>4</v>
      </c>
      <c r="H54">
        <f t="shared" si="0"/>
        <v>20</v>
      </c>
    </row>
    <row r="55" spans="1:8" ht="12.75" customHeight="1">
      <c r="A55" s="2" t="s">
        <v>3</v>
      </c>
      <c r="B55" s="2" t="s">
        <v>14</v>
      </c>
      <c r="C55" s="2" t="s">
        <v>23</v>
      </c>
      <c r="D55" s="2" t="s">
        <v>146</v>
      </c>
      <c r="E55" s="2" t="s">
        <v>720</v>
      </c>
      <c r="F55" s="3">
        <v>12</v>
      </c>
      <c r="G55" s="3">
        <v>5</v>
      </c>
      <c r="H55">
        <f t="shared" si="0"/>
        <v>60</v>
      </c>
    </row>
    <row r="56" spans="1:8" ht="12.75" customHeight="1">
      <c r="A56" s="2" t="s">
        <v>3</v>
      </c>
      <c r="B56" s="2" t="s">
        <v>14</v>
      </c>
      <c r="C56" s="2" t="s">
        <v>24</v>
      </c>
      <c r="D56" s="2" t="s">
        <v>147</v>
      </c>
      <c r="E56" s="2" t="s">
        <v>720</v>
      </c>
      <c r="F56" s="3">
        <v>4</v>
      </c>
      <c r="G56" s="3">
        <v>5</v>
      </c>
      <c r="H56">
        <f t="shared" si="0"/>
        <v>20</v>
      </c>
    </row>
    <row r="57" spans="1:8" ht="12.75" customHeight="1">
      <c r="A57" s="2" t="s">
        <v>3</v>
      </c>
      <c r="B57" s="2" t="s">
        <v>14</v>
      </c>
      <c r="C57" s="2" t="s">
        <v>24</v>
      </c>
      <c r="D57" s="2" t="s">
        <v>148</v>
      </c>
      <c r="E57" s="2" t="s">
        <v>721</v>
      </c>
      <c r="F57" s="3">
        <v>13</v>
      </c>
      <c r="G57" s="3">
        <v>6</v>
      </c>
      <c r="H57">
        <f t="shared" si="0"/>
        <v>78</v>
      </c>
    </row>
    <row r="58" spans="1:8" ht="12.75" customHeight="1">
      <c r="A58" s="2" t="s">
        <v>3</v>
      </c>
      <c r="B58" s="2" t="s">
        <v>14</v>
      </c>
      <c r="C58" s="2" t="s">
        <v>24</v>
      </c>
      <c r="D58" s="2" t="s">
        <v>149</v>
      </c>
      <c r="E58" s="2" t="s">
        <v>721</v>
      </c>
      <c r="F58" s="3">
        <v>1</v>
      </c>
      <c r="G58" s="3">
        <v>6</v>
      </c>
      <c r="H58">
        <f t="shared" si="0"/>
        <v>6</v>
      </c>
    </row>
    <row r="59" spans="1:8" ht="12.75" customHeight="1">
      <c r="A59" s="2" t="s">
        <v>3</v>
      </c>
      <c r="B59" s="2" t="s">
        <v>14</v>
      </c>
      <c r="C59" s="2" t="s">
        <v>23</v>
      </c>
      <c r="D59" s="2" t="s">
        <v>150</v>
      </c>
      <c r="E59" s="2" t="s">
        <v>722</v>
      </c>
      <c r="F59" s="3">
        <v>10</v>
      </c>
      <c r="G59" s="3">
        <v>6</v>
      </c>
      <c r="H59">
        <f t="shared" si="0"/>
        <v>60</v>
      </c>
    </row>
    <row r="60" spans="1:8" ht="12.75" customHeight="1">
      <c r="A60" s="2" t="s">
        <v>3</v>
      </c>
      <c r="B60" s="2" t="s">
        <v>14</v>
      </c>
      <c r="C60" s="2" t="s">
        <v>23</v>
      </c>
      <c r="D60" s="2" t="s">
        <v>151</v>
      </c>
      <c r="E60" s="2" t="s">
        <v>723</v>
      </c>
      <c r="F60" s="3">
        <v>12</v>
      </c>
      <c r="G60" s="3">
        <v>5</v>
      </c>
      <c r="H60">
        <f t="shared" si="0"/>
        <v>60</v>
      </c>
    </row>
    <row r="61" spans="1:8" ht="12.75" customHeight="1">
      <c r="A61" s="2" t="s">
        <v>3</v>
      </c>
      <c r="B61" s="2" t="s">
        <v>14</v>
      </c>
      <c r="C61" s="2" t="s">
        <v>24</v>
      </c>
      <c r="D61" s="2" t="s">
        <v>152</v>
      </c>
      <c r="E61" s="2" t="s">
        <v>724</v>
      </c>
      <c r="F61" s="3">
        <v>35</v>
      </c>
      <c r="G61" s="3">
        <v>0</v>
      </c>
      <c r="H61">
        <f t="shared" si="0"/>
        <v>0</v>
      </c>
    </row>
    <row r="62" spans="1:8" ht="12.75" customHeight="1">
      <c r="A62" s="2" t="s">
        <v>3</v>
      </c>
      <c r="B62" s="2" t="s">
        <v>14</v>
      </c>
      <c r="C62" s="2" t="s">
        <v>24</v>
      </c>
      <c r="D62" s="2" t="s">
        <v>153</v>
      </c>
      <c r="E62" s="2" t="s">
        <v>724</v>
      </c>
      <c r="F62" s="3">
        <v>10</v>
      </c>
      <c r="G62" s="3">
        <v>0</v>
      </c>
      <c r="H62">
        <f t="shared" si="0"/>
        <v>0</v>
      </c>
    </row>
    <row r="63" spans="1:8" ht="12.75" customHeight="1">
      <c r="A63" s="2" t="s">
        <v>3</v>
      </c>
      <c r="B63" s="2" t="s">
        <v>14</v>
      </c>
      <c r="C63" s="2" t="s">
        <v>24</v>
      </c>
      <c r="D63" s="2" t="s">
        <v>154</v>
      </c>
      <c r="E63" s="2" t="s">
        <v>724</v>
      </c>
      <c r="F63" s="3">
        <v>10</v>
      </c>
      <c r="G63" s="3">
        <v>0</v>
      </c>
      <c r="H63">
        <f t="shared" si="0"/>
        <v>0</v>
      </c>
    </row>
    <row r="64" spans="1:8" ht="12.75" customHeight="1">
      <c r="A64" s="2" t="s">
        <v>3</v>
      </c>
      <c r="B64" s="2" t="s">
        <v>14</v>
      </c>
      <c r="C64" s="2" t="s">
        <v>24</v>
      </c>
      <c r="D64" s="2" t="s">
        <v>155</v>
      </c>
      <c r="E64" s="2" t="s">
        <v>725</v>
      </c>
      <c r="F64" s="3">
        <v>6</v>
      </c>
      <c r="G64" s="3">
        <v>4</v>
      </c>
      <c r="H64">
        <f t="shared" si="0"/>
        <v>24</v>
      </c>
    </row>
    <row r="65" spans="1:8" ht="12.75" customHeight="1">
      <c r="A65" s="2" t="s">
        <v>3</v>
      </c>
      <c r="B65" s="2" t="s">
        <v>14</v>
      </c>
      <c r="C65" s="2" t="s">
        <v>24</v>
      </c>
      <c r="D65" s="2" t="s">
        <v>156</v>
      </c>
      <c r="E65" s="2" t="s">
        <v>726</v>
      </c>
      <c r="F65" s="3">
        <v>11</v>
      </c>
      <c r="G65" s="3">
        <v>7</v>
      </c>
      <c r="H65">
        <f>F65*G65</f>
        <v>77</v>
      </c>
    </row>
    <row r="66" spans="1:8" ht="12.75" customHeight="1">
      <c r="A66" s="2" t="s">
        <v>3</v>
      </c>
      <c r="B66" s="2" t="s">
        <v>14</v>
      </c>
      <c r="C66" s="2" t="s">
        <v>24</v>
      </c>
      <c r="D66" s="2" t="s">
        <v>157</v>
      </c>
      <c r="E66" s="2" t="s">
        <v>727</v>
      </c>
      <c r="F66" s="3">
        <v>33</v>
      </c>
      <c r="G66" s="3">
        <v>6</v>
      </c>
      <c r="H66">
        <f aca="true" t="shared" si="1" ref="H66:H100">F66*G66</f>
        <v>198</v>
      </c>
    </row>
    <row r="67" spans="1:8" ht="12.75" customHeight="1">
      <c r="A67" s="2" t="s">
        <v>3</v>
      </c>
      <c r="B67" s="2" t="s">
        <v>14</v>
      </c>
      <c r="C67" s="2" t="s">
        <v>24</v>
      </c>
      <c r="D67" s="2" t="s">
        <v>158</v>
      </c>
      <c r="E67" s="2" t="s">
        <v>728</v>
      </c>
      <c r="F67" s="3">
        <v>2</v>
      </c>
      <c r="G67" s="3">
        <v>5</v>
      </c>
      <c r="H67">
        <f t="shared" si="1"/>
        <v>10</v>
      </c>
    </row>
    <row r="68" spans="1:8" ht="12.75" customHeight="1">
      <c r="A68" s="2" t="s">
        <v>3</v>
      </c>
      <c r="B68" s="2" t="s">
        <v>14</v>
      </c>
      <c r="C68" s="2" t="s">
        <v>24</v>
      </c>
      <c r="D68" s="2" t="s">
        <v>159</v>
      </c>
      <c r="E68" s="2" t="s">
        <v>728</v>
      </c>
      <c r="F68" s="3">
        <v>10</v>
      </c>
      <c r="G68" s="3">
        <v>5</v>
      </c>
      <c r="H68">
        <f t="shared" si="1"/>
        <v>50</v>
      </c>
    </row>
    <row r="69" spans="1:8" ht="12.75" customHeight="1">
      <c r="A69" s="2" t="s">
        <v>3</v>
      </c>
      <c r="B69" s="2" t="s">
        <v>14</v>
      </c>
      <c r="C69" s="2" t="s">
        <v>24</v>
      </c>
      <c r="D69" s="2" t="s">
        <v>160</v>
      </c>
      <c r="E69" s="2" t="s">
        <v>729</v>
      </c>
      <c r="F69" s="3">
        <v>23</v>
      </c>
      <c r="G69" s="3">
        <v>6</v>
      </c>
      <c r="H69">
        <f t="shared" si="1"/>
        <v>138</v>
      </c>
    </row>
    <row r="70" spans="1:8" ht="12.75" customHeight="1">
      <c r="A70" s="2" t="s">
        <v>3</v>
      </c>
      <c r="B70" s="2" t="s">
        <v>14</v>
      </c>
      <c r="C70" s="2" t="s">
        <v>24</v>
      </c>
      <c r="D70" s="2" t="s">
        <v>161</v>
      </c>
      <c r="E70" s="2" t="s">
        <v>730</v>
      </c>
      <c r="F70" s="3">
        <v>7</v>
      </c>
      <c r="G70" s="3">
        <v>4</v>
      </c>
      <c r="H70">
        <f t="shared" si="1"/>
        <v>28</v>
      </c>
    </row>
    <row r="71" spans="1:8" ht="12.75" customHeight="1">
      <c r="A71" s="2" t="s">
        <v>3</v>
      </c>
      <c r="B71" s="2" t="s">
        <v>14</v>
      </c>
      <c r="C71" s="2" t="s">
        <v>23</v>
      </c>
      <c r="D71" s="2" t="s">
        <v>162</v>
      </c>
      <c r="E71" s="2" t="s">
        <v>731</v>
      </c>
      <c r="F71" s="3">
        <v>5</v>
      </c>
      <c r="G71" s="3">
        <v>6</v>
      </c>
      <c r="H71">
        <f t="shared" si="1"/>
        <v>30</v>
      </c>
    </row>
    <row r="72" spans="1:8" ht="12.75" customHeight="1">
      <c r="A72" s="2" t="s">
        <v>3</v>
      </c>
      <c r="B72" s="2" t="s">
        <v>14</v>
      </c>
      <c r="C72" s="2" t="s">
        <v>24</v>
      </c>
      <c r="D72" s="2" t="s">
        <v>163</v>
      </c>
      <c r="E72" s="2" t="s">
        <v>732</v>
      </c>
      <c r="F72" s="3">
        <v>16</v>
      </c>
      <c r="G72" s="3">
        <v>4</v>
      </c>
      <c r="H72">
        <f t="shared" si="1"/>
        <v>64</v>
      </c>
    </row>
    <row r="73" spans="1:8" ht="12.75" customHeight="1">
      <c r="A73" s="2" t="s">
        <v>3</v>
      </c>
      <c r="B73" s="2" t="s">
        <v>14</v>
      </c>
      <c r="C73" s="2" t="s">
        <v>23</v>
      </c>
      <c r="D73" s="2" t="s">
        <v>164</v>
      </c>
      <c r="E73" s="2" t="s">
        <v>733</v>
      </c>
      <c r="F73" s="3">
        <v>31</v>
      </c>
      <c r="G73" s="3">
        <v>6</v>
      </c>
      <c r="H73">
        <f t="shared" si="1"/>
        <v>186</v>
      </c>
    </row>
    <row r="74" spans="1:8" ht="12.75" customHeight="1">
      <c r="A74" s="2" t="s">
        <v>3</v>
      </c>
      <c r="B74" s="2" t="s">
        <v>14</v>
      </c>
      <c r="C74" s="2" t="s">
        <v>24</v>
      </c>
      <c r="D74" s="2" t="s">
        <v>165</v>
      </c>
      <c r="E74" s="6" t="s">
        <v>1052</v>
      </c>
      <c r="F74" s="3">
        <v>7</v>
      </c>
      <c r="G74" s="3">
        <v>4</v>
      </c>
      <c r="H74">
        <f t="shared" si="1"/>
        <v>28</v>
      </c>
    </row>
    <row r="75" spans="1:8" ht="12.75" customHeight="1">
      <c r="A75" s="2" t="s">
        <v>3</v>
      </c>
      <c r="B75" s="2" t="s">
        <v>14</v>
      </c>
      <c r="C75" s="2" t="s">
        <v>24</v>
      </c>
      <c r="D75" s="2" t="s">
        <v>166</v>
      </c>
      <c r="E75" s="6" t="s">
        <v>1050</v>
      </c>
      <c r="F75" s="3">
        <v>37</v>
      </c>
      <c r="G75" s="3">
        <v>4</v>
      </c>
      <c r="H75">
        <f t="shared" si="1"/>
        <v>148</v>
      </c>
    </row>
    <row r="76" spans="1:8" ht="12.75" customHeight="1">
      <c r="A76" s="2" t="s">
        <v>3</v>
      </c>
      <c r="B76" s="2" t="s">
        <v>14</v>
      </c>
      <c r="C76" s="2" t="s">
        <v>24</v>
      </c>
      <c r="D76" s="2" t="s">
        <v>167</v>
      </c>
      <c r="E76" s="6" t="s">
        <v>1051</v>
      </c>
      <c r="F76" s="3">
        <v>10</v>
      </c>
      <c r="G76" s="3">
        <v>4</v>
      </c>
      <c r="H76">
        <f t="shared" si="1"/>
        <v>40</v>
      </c>
    </row>
    <row r="77" spans="1:8" ht="12.75" customHeight="1">
      <c r="A77" s="2" t="s">
        <v>3</v>
      </c>
      <c r="B77" s="2" t="s">
        <v>14</v>
      </c>
      <c r="C77" s="2" t="s">
        <v>23</v>
      </c>
      <c r="D77" s="2" t="s">
        <v>168</v>
      </c>
      <c r="E77" s="2" t="s">
        <v>735</v>
      </c>
      <c r="F77" s="3">
        <v>32</v>
      </c>
      <c r="G77" s="3">
        <v>6</v>
      </c>
      <c r="H77">
        <f t="shared" si="1"/>
        <v>192</v>
      </c>
    </row>
    <row r="78" spans="1:8" ht="12.75" customHeight="1">
      <c r="A78" s="2" t="s">
        <v>3</v>
      </c>
      <c r="B78" s="2" t="s">
        <v>14</v>
      </c>
      <c r="C78" s="2" t="s">
        <v>24</v>
      </c>
      <c r="D78" s="2" t="s">
        <v>168</v>
      </c>
      <c r="E78" s="6" t="s">
        <v>1054</v>
      </c>
      <c r="F78" s="3">
        <v>3</v>
      </c>
      <c r="G78" s="3">
        <v>6</v>
      </c>
      <c r="H78">
        <f t="shared" si="1"/>
        <v>18</v>
      </c>
    </row>
    <row r="79" spans="1:8" ht="12.75" customHeight="1">
      <c r="A79" s="2" t="s">
        <v>3</v>
      </c>
      <c r="B79" s="2" t="s">
        <v>14</v>
      </c>
      <c r="C79" s="2" t="s">
        <v>23</v>
      </c>
      <c r="D79" s="2" t="s">
        <v>169</v>
      </c>
      <c r="E79" s="2" t="s">
        <v>735</v>
      </c>
      <c r="F79" s="3">
        <v>10</v>
      </c>
      <c r="G79" s="3">
        <v>4</v>
      </c>
      <c r="H79">
        <f t="shared" si="1"/>
        <v>40</v>
      </c>
    </row>
    <row r="80" spans="1:8" ht="12.75" customHeight="1">
      <c r="A80" s="2" t="s">
        <v>3</v>
      </c>
      <c r="B80" s="2" t="s">
        <v>14</v>
      </c>
      <c r="C80" s="2" t="s">
        <v>24</v>
      </c>
      <c r="D80" s="2" t="s">
        <v>170</v>
      </c>
      <c r="E80" s="2" t="s">
        <v>736</v>
      </c>
      <c r="F80" s="3">
        <v>5</v>
      </c>
      <c r="G80" s="3">
        <v>7</v>
      </c>
      <c r="H80">
        <f t="shared" si="1"/>
        <v>35</v>
      </c>
    </row>
    <row r="81" spans="1:8" ht="12.75" customHeight="1">
      <c r="A81" s="2" t="s">
        <v>3</v>
      </c>
      <c r="B81" s="2" t="s">
        <v>14</v>
      </c>
      <c r="C81" s="2" t="s">
        <v>24</v>
      </c>
      <c r="D81" s="2" t="s">
        <v>171</v>
      </c>
      <c r="E81" s="2" t="s">
        <v>737</v>
      </c>
      <c r="F81" s="3">
        <v>32</v>
      </c>
      <c r="G81" s="3">
        <v>6</v>
      </c>
      <c r="H81">
        <f t="shared" si="1"/>
        <v>192</v>
      </c>
    </row>
    <row r="82" spans="1:8" ht="12.75" customHeight="1">
      <c r="A82" s="2" t="s">
        <v>3</v>
      </c>
      <c r="B82" s="2" t="s">
        <v>14</v>
      </c>
      <c r="C82" s="2" t="s">
        <v>24</v>
      </c>
      <c r="D82" s="2" t="s">
        <v>172</v>
      </c>
      <c r="E82" s="2" t="s">
        <v>737</v>
      </c>
      <c r="F82" s="3">
        <v>2</v>
      </c>
      <c r="G82" s="3">
        <v>5</v>
      </c>
      <c r="H82">
        <f t="shared" si="1"/>
        <v>10</v>
      </c>
    </row>
    <row r="83" spans="1:8" ht="12.75" customHeight="1">
      <c r="A83" s="2" t="s">
        <v>3</v>
      </c>
      <c r="B83" s="2" t="s">
        <v>14</v>
      </c>
      <c r="C83" s="2" t="s">
        <v>23</v>
      </c>
      <c r="D83" s="2" t="s">
        <v>173</v>
      </c>
      <c r="E83" s="2" t="s">
        <v>738</v>
      </c>
      <c r="F83" s="3">
        <v>10</v>
      </c>
      <c r="G83" s="3">
        <v>4</v>
      </c>
      <c r="H83">
        <f t="shared" si="1"/>
        <v>40</v>
      </c>
    </row>
    <row r="84" spans="1:8" ht="12.75" customHeight="1">
      <c r="A84" s="2" t="s">
        <v>3</v>
      </c>
      <c r="B84" s="2" t="s">
        <v>14</v>
      </c>
      <c r="C84" s="2" t="s">
        <v>23</v>
      </c>
      <c r="D84" s="2" t="s">
        <v>174</v>
      </c>
      <c r="E84" s="2" t="s">
        <v>739</v>
      </c>
      <c r="F84" s="3">
        <v>48</v>
      </c>
      <c r="G84" s="3">
        <v>5</v>
      </c>
      <c r="H84">
        <f t="shared" si="1"/>
        <v>240</v>
      </c>
    </row>
    <row r="85" spans="1:8" ht="12.75" customHeight="1">
      <c r="A85" s="2" t="s">
        <v>3</v>
      </c>
      <c r="B85" s="2" t="s">
        <v>14</v>
      </c>
      <c r="C85" s="2" t="s">
        <v>23</v>
      </c>
      <c r="D85" s="2" t="s">
        <v>175</v>
      </c>
      <c r="E85" s="2" t="s">
        <v>740</v>
      </c>
      <c r="F85" s="3">
        <v>10</v>
      </c>
      <c r="G85" s="3">
        <v>5</v>
      </c>
      <c r="H85">
        <f t="shared" si="1"/>
        <v>50</v>
      </c>
    </row>
    <row r="86" spans="1:8" ht="12.75" customHeight="1">
      <c r="A86" s="2" t="s">
        <v>3</v>
      </c>
      <c r="B86" s="2" t="s">
        <v>14</v>
      </c>
      <c r="C86" s="2" t="s">
        <v>23</v>
      </c>
      <c r="D86" s="2" t="s">
        <v>176</v>
      </c>
      <c r="E86" s="2" t="s">
        <v>741</v>
      </c>
      <c r="F86" s="3">
        <v>10</v>
      </c>
      <c r="G86" s="3">
        <v>5</v>
      </c>
      <c r="H86">
        <f t="shared" si="1"/>
        <v>50</v>
      </c>
    </row>
    <row r="87" spans="1:8" ht="12.75" customHeight="1">
      <c r="A87" s="2" t="s">
        <v>3</v>
      </c>
      <c r="B87" s="2" t="s">
        <v>14</v>
      </c>
      <c r="C87" s="2" t="s">
        <v>24</v>
      </c>
      <c r="D87" s="2" t="s">
        <v>177</v>
      </c>
      <c r="E87" s="2" t="s">
        <v>742</v>
      </c>
      <c r="F87" s="3">
        <v>7</v>
      </c>
      <c r="G87" s="3">
        <v>4</v>
      </c>
      <c r="H87">
        <f t="shared" si="1"/>
        <v>28</v>
      </c>
    </row>
    <row r="88" spans="1:8" ht="12.75" customHeight="1">
      <c r="A88" s="2" t="s">
        <v>3</v>
      </c>
      <c r="B88" s="2" t="s">
        <v>14</v>
      </c>
      <c r="C88" s="2" t="s">
        <v>24</v>
      </c>
      <c r="D88" s="2" t="s">
        <v>178</v>
      </c>
      <c r="E88" s="2" t="s">
        <v>743</v>
      </c>
      <c r="F88" s="3">
        <v>20</v>
      </c>
      <c r="G88" s="3">
        <v>3</v>
      </c>
      <c r="H88">
        <f t="shared" si="1"/>
        <v>60</v>
      </c>
    </row>
    <row r="89" spans="1:8" ht="12.75" customHeight="1">
      <c r="A89" s="2" t="s">
        <v>3</v>
      </c>
      <c r="B89" s="2" t="s">
        <v>14</v>
      </c>
      <c r="C89" s="2" t="s">
        <v>23</v>
      </c>
      <c r="D89" s="2" t="s">
        <v>179</v>
      </c>
      <c r="E89" s="2" t="s">
        <v>744</v>
      </c>
      <c r="F89" s="3">
        <v>4</v>
      </c>
      <c r="G89" s="3">
        <v>6</v>
      </c>
      <c r="H89">
        <f t="shared" si="1"/>
        <v>24</v>
      </c>
    </row>
    <row r="90" spans="1:8" ht="12.75" customHeight="1">
      <c r="A90" s="2" t="s">
        <v>3</v>
      </c>
      <c r="B90" s="2" t="s">
        <v>14</v>
      </c>
      <c r="C90" s="2" t="s">
        <v>24</v>
      </c>
      <c r="D90" s="2" t="s">
        <v>180</v>
      </c>
      <c r="E90" s="2" t="s">
        <v>745</v>
      </c>
      <c r="F90" s="3">
        <v>10</v>
      </c>
      <c r="G90" s="3">
        <v>7</v>
      </c>
      <c r="H90">
        <f t="shared" si="1"/>
        <v>70</v>
      </c>
    </row>
    <row r="91" spans="1:8" ht="12.75" customHeight="1">
      <c r="A91" s="2" t="s">
        <v>3</v>
      </c>
      <c r="B91" s="2" t="s">
        <v>14</v>
      </c>
      <c r="C91" s="2" t="s">
        <v>23</v>
      </c>
      <c r="D91" s="2" t="s">
        <v>181</v>
      </c>
      <c r="E91" s="2" t="s">
        <v>746</v>
      </c>
      <c r="F91" s="3">
        <v>21</v>
      </c>
      <c r="G91" s="3">
        <v>6</v>
      </c>
      <c r="H91">
        <f t="shared" si="1"/>
        <v>126</v>
      </c>
    </row>
    <row r="92" spans="1:8" ht="12.75" customHeight="1">
      <c r="A92" s="2" t="s">
        <v>3</v>
      </c>
      <c r="B92" s="2" t="s">
        <v>14</v>
      </c>
      <c r="C92" s="2" t="s">
        <v>23</v>
      </c>
      <c r="D92" s="2" t="s">
        <v>182</v>
      </c>
      <c r="E92" s="2" t="s">
        <v>746</v>
      </c>
      <c r="F92" s="3">
        <v>21</v>
      </c>
      <c r="G92" s="3">
        <v>6</v>
      </c>
      <c r="H92">
        <f t="shared" si="1"/>
        <v>126</v>
      </c>
    </row>
    <row r="93" spans="1:8" ht="12.75" customHeight="1">
      <c r="A93" s="2" t="s">
        <v>3</v>
      </c>
      <c r="B93" s="2" t="s">
        <v>14</v>
      </c>
      <c r="C93" s="2" t="s">
        <v>23</v>
      </c>
      <c r="D93" s="2" t="s">
        <v>183</v>
      </c>
      <c r="E93" s="2" t="s">
        <v>746</v>
      </c>
      <c r="F93" s="3">
        <v>9</v>
      </c>
      <c r="G93" s="3">
        <v>5</v>
      </c>
      <c r="H93">
        <f t="shared" si="1"/>
        <v>45</v>
      </c>
    </row>
    <row r="94" spans="1:8" ht="12.75" customHeight="1">
      <c r="A94" s="2" t="s">
        <v>3</v>
      </c>
      <c r="B94" s="2" t="s">
        <v>14</v>
      </c>
      <c r="C94" s="2" t="s">
        <v>24</v>
      </c>
      <c r="D94" s="2" t="s">
        <v>184</v>
      </c>
      <c r="E94" s="2" t="s">
        <v>747</v>
      </c>
      <c r="F94" s="3">
        <v>10</v>
      </c>
      <c r="G94" s="3">
        <v>6</v>
      </c>
      <c r="H94">
        <f t="shared" si="1"/>
        <v>60</v>
      </c>
    </row>
    <row r="95" spans="1:8" ht="12.75" customHeight="1">
      <c r="A95" s="2" t="s">
        <v>3</v>
      </c>
      <c r="B95" s="2" t="s">
        <v>14</v>
      </c>
      <c r="C95" s="2" t="s">
        <v>24</v>
      </c>
      <c r="D95" s="2" t="s">
        <v>185</v>
      </c>
      <c r="E95" s="2" t="s">
        <v>747</v>
      </c>
      <c r="F95" s="3">
        <v>32</v>
      </c>
      <c r="G95" s="3">
        <v>7</v>
      </c>
      <c r="H95">
        <f t="shared" si="1"/>
        <v>224</v>
      </c>
    </row>
    <row r="96" spans="1:8" ht="12.75" customHeight="1">
      <c r="A96" s="2" t="s">
        <v>3</v>
      </c>
      <c r="B96" s="2" t="s">
        <v>14</v>
      </c>
      <c r="C96" s="2" t="s">
        <v>23</v>
      </c>
      <c r="D96" s="2" t="s">
        <v>186</v>
      </c>
      <c r="E96" s="2" t="s">
        <v>748</v>
      </c>
      <c r="F96" s="3">
        <v>10</v>
      </c>
      <c r="G96" s="3">
        <v>5</v>
      </c>
      <c r="H96">
        <f t="shared" si="1"/>
        <v>50</v>
      </c>
    </row>
    <row r="97" spans="1:8" ht="12.75" customHeight="1">
      <c r="A97" s="2" t="s">
        <v>3</v>
      </c>
      <c r="B97" s="2" t="s">
        <v>14</v>
      </c>
      <c r="C97" s="2" t="s">
        <v>23</v>
      </c>
      <c r="D97" s="2" t="s">
        <v>187</v>
      </c>
      <c r="E97" s="2" t="s">
        <v>748</v>
      </c>
      <c r="F97" s="3">
        <v>31</v>
      </c>
      <c r="G97" s="3">
        <v>5</v>
      </c>
      <c r="H97">
        <f t="shared" si="1"/>
        <v>155</v>
      </c>
    </row>
    <row r="98" spans="1:8" ht="12.75" customHeight="1">
      <c r="A98" s="2" t="s">
        <v>3</v>
      </c>
      <c r="B98" s="2" t="s">
        <v>14</v>
      </c>
      <c r="C98" s="2" t="s">
        <v>24</v>
      </c>
      <c r="D98" s="2" t="s">
        <v>188</v>
      </c>
      <c r="E98" s="2" t="s">
        <v>749</v>
      </c>
      <c r="F98" s="3">
        <v>2</v>
      </c>
      <c r="G98" s="3">
        <v>5</v>
      </c>
      <c r="H98">
        <f t="shared" si="1"/>
        <v>10</v>
      </c>
    </row>
    <row r="99" spans="1:8" ht="12.75" customHeight="1">
      <c r="A99" s="2" t="s">
        <v>3</v>
      </c>
      <c r="B99" s="2" t="s">
        <v>14</v>
      </c>
      <c r="C99" s="2" t="s">
        <v>24</v>
      </c>
      <c r="D99" s="2" t="s">
        <v>189</v>
      </c>
      <c r="E99" s="2" t="s">
        <v>750</v>
      </c>
      <c r="F99" s="3">
        <v>17</v>
      </c>
      <c r="G99" s="3">
        <v>3</v>
      </c>
      <c r="H99">
        <f t="shared" si="1"/>
        <v>51</v>
      </c>
    </row>
    <row r="100" spans="1:8" ht="12.75" customHeight="1">
      <c r="A100" s="2" t="s">
        <v>3</v>
      </c>
      <c r="B100" s="2" t="s">
        <v>14</v>
      </c>
      <c r="C100" s="2" t="s">
        <v>24</v>
      </c>
      <c r="D100" s="2" t="s">
        <v>190</v>
      </c>
      <c r="E100" s="2" t="s">
        <v>751</v>
      </c>
      <c r="F100" s="3">
        <v>3</v>
      </c>
      <c r="G100" s="3">
        <v>6</v>
      </c>
      <c r="H100">
        <f t="shared" si="1"/>
        <v>18</v>
      </c>
    </row>
    <row r="101" spans="1:8" ht="12.75" customHeight="1">
      <c r="A101" s="2" t="s">
        <v>3</v>
      </c>
      <c r="B101" s="2" t="s">
        <v>14</v>
      </c>
      <c r="C101" s="2" t="s">
        <v>24</v>
      </c>
      <c r="D101" s="2" t="s">
        <v>1033</v>
      </c>
      <c r="E101" s="6" t="s">
        <v>1053</v>
      </c>
      <c r="F101" s="3">
        <v>7</v>
      </c>
      <c r="G101" s="3">
        <v>6</v>
      </c>
      <c r="H101">
        <f>F101*G101</f>
        <v>42</v>
      </c>
    </row>
    <row r="102" spans="1:8" ht="12.75" customHeight="1">
      <c r="A102" s="2" t="s">
        <v>8</v>
      </c>
      <c r="B102" s="2" t="s">
        <v>19</v>
      </c>
      <c r="C102" s="2" t="s">
        <v>24</v>
      </c>
      <c r="D102" s="2" t="s">
        <v>451</v>
      </c>
      <c r="E102" s="2" t="s">
        <v>696</v>
      </c>
      <c r="F102" s="3">
        <v>10</v>
      </c>
      <c r="G102" s="3">
        <v>18</v>
      </c>
      <c r="H102">
        <f>F102*G102</f>
        <v>180</v>
      </c>
    </row>
    <row r="103" ht="12.75">
      <c r="H103">
        <f>SUM(H1:H102)</f>
        <v>8944</v>
      </c>
    </row>
    <row r="105" spans="7:9" ht="12.75">
      <c r="G105" s="2"/>
      <c r="H105" s="2" t="s">
        <v>3</v>
      </c>
      <c r="I105" s="4" t="s">
        <v>1045</v>
      </c>
    </row>
    <row r="106" spans="7:9" ht="12.75">
      <c r="G106" t="s">
        <v>1034</v>
      </c>
      <c r="H106">
        <v>0</v>
      </c>
      <c r="I106">
        <f>H106</f>
        <v>0</v>
      </c>
    </row>
    <row r="107" spans="7:9" ht="12.75">
      <c r="G107" t="s">
        <v>1035</v>
      </c>
      <c r="H107">
        <f>H2+H3+H4+H5+H6+H9+H10+H22+H32+H33+H43+H54+H55+H60+H64+H87+H99</f>
        <v>2131</v>
      </c>
      <c r="I107">
        <f>H107</f>
        <v>2131</v>
      </c>
    </row>
    <row r="108" spans="7:9" ht="12.75">
      <c r="G108" s="5" t="s">
        <v>1036</v>
      </c>
      <c r="H108">
        <f>H1+H8+H11+H13+H14+H15+H16+H17+H18+H19+H20+H21+H24+H25+H29+H30+H31+H34+H35+H36+H37+H39+H40+H41+H42+H44+H46+H48+H49+H51+H52+H53+H56+H57+H58+H59+H65+H66+H67+H68+H69+H70+H71+H72+H73+H74+H75+H76+H78+H77+H79+H80+H81+H82+H83+H84+H85+H86+H88+H89+H90+H92+H93+H94+H95+H96+H97+H98+H100+H101+H102</f>
        <v>5724</v>
      </c>
      <c r="I108">
        <f>1.5*H108</f>
        <v>8586</v>
      </c>
    </row>
    <row r="109" spans="7:9" ht="12.75">
      <c r="G109" s="5" t="s">
        <v>1037</v>
      </c>
      <c r="H109">
        <f>H7+H12+H38+H45+H47+H50++H91</f>
        <v>724</v>
      </c>
      <c r="I109">
        <f>1.5*H109</f>
        <v>1086</v>
      </c>
    </row>
    <row r="110" spans="7:9" ht="12.75">
      <c r="G110" t="s">
        <v>1038</v>
      </c>
      <c r="H110">
        <v>0</v>
      </c>
      <c r="I110">
        <f>H110</f>
        <v>0</v>
      </c>
    </row>
    <row r="111" spans="7:9" ht="12.75">
      <c r="G111" t="s">
        <v>1039</v>
      </c>
      <c r="H111">
        <f>H23</f>
        <v>365</v>
      </c>
      <c r="I111">
        <f>0.3*H111</f>
        <v>109.5</v>
      </c>
    </row>
    <row r="112" spans="7:9" ht="12.75">
      <c r="G112" t="s">
        <v>1040</v>
      </c>
      <c r="H112" s="5">
        <f>SUM(H106:H111)</f>
        <v>8944</v>
      </c>
      <c r="I112" s="4">
        <f>SUM(I106:I111)</f>
        <v>11912.5</v>
      </c>
    </row>
    <row r="114" ht="12.75">
      <c r="G114" t="s">
        <v>1041</v>
      </c>
    </row>
    <row r="115" spans="7:8" ht="12.75">
      <c r="G115" t="s">
        <v>1042</v>
      </c>
      <c r="H115">
        <v>11</v>
      </c>
    </row>
    <row r="116" spans="7:8" ht="12.75">
      <c r="G116" t="s">
        <v>1043</v>
      </c>
      <c r="H116">
        <v>44</v>
      </c>
    </row>
    <row r="117" spans="7:8" ht="12.75">
      <c r="G117" t="s">
        <v>1044</v>
      </c>
      <c r="H11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59">
      <selection activeCell="H82" sqref="H82"/>
    </sheetView>
  </sheetViews>
  <sheetFormatPr defaultColWidth="9.140625" defaultRowHeight="12.75"/>
  <cols>
    <col min="2" max="2" width="40.7109375" style="0" customWidth="1"/>
    <col min="3" max="3" width="20.00390625" style="0" customWidth="1"/>
    <col min="4" max="4" width="13.8515625" style="0" customWidth="1"/>
    <col min="5" max="5" width="26.00390625" style="0" customWidth="1"/>
    <col min="8" max="8" width="9.28125" style="0" bestFit="1" customWidth="1"/>
  </cols>
  <sheetData>
    <row r="1" spans="1:8" ht="12.75" customHeight="1">
      <c r="A1" s="2" t="s">
        <v>6</v>
      </c>
      <c r="B1" s="2" t="s">
        <v>17</v>
      </c>
      <c r="C1" s="2" t="s">
        <v>24</v>
      </c>
      <c r="D1" s="2" t="s">
        <v>334</v>
      </c>
      <c r="E1" s="2" t="s">
        <v>692</v>
      </c>
      <c r="F1" s="3">
        <v>42</v>
      </c>
      <c r="G1" s="3">
        <v>10</v>
      </c>
      <c r="H1">
        <f>F1*G1</f>
        <v>420</v>
      </c>
    </row>
    <row r="2" spans="1:8" ht="12.75" customHeight="1">
      <c r="A2" s="2" t="s">
        <v>6</v>
      </c>
      <c r="B2" s="2" t="s">
        <v>17</v>
      </c>
      <c r="C2" s="2" t="s">
        <v>24</v>
      </c>
      <c r="D2" s="2" t="s">
        <v>335</v>
      </c>
      <c r="E2" s="2" t="s">
        <v>692</v>
      </c>
      <c r="F2" s="3">
        <v>7</v>
      </c>
      <c r="G2" s="3">
        <v>10</v>
      </c>
      <c r="H2">
        <f aca="true" t="shared" si="0" ref="H2:H65">F2*G2</f>
        <v>70</v>
      </c>
    </row>
    <row r="3" spans="1:8" ht="12.75" customHeight="1">
      <c r="A3" s="2" t="s">
        <v>6</v>
      </c>
      <c r="B3" s="2" t="s">
        <v>17</v>
      </c>
      <c r="C3" s="2" t="s">
        <v>24</v>
      </c>
      <c r="D3" s="2" t="s">
        <v>336</v>
      </c>
      <c r="E3" s="2" t="s">
        <v>844</v>
      </c>
      <c r="F3" s="3">
        <v>43</v>
      </c>
      <c r="G3" s="3">
        <v>3</v>
      </c>
      <c r="H3">
        <f t="shared" si="0"/>
        <v>129</v>
      </c>
    </row>
    <row r="4" spans="1:8" ht="12.75" customHeight="1">
      <c r="A4" s="2" t="s">
        <v>6</v>
      </c>
      <c r="B4" s="2" t="s">
        <v>17</v>
      </c>
      <c r="C4" s="2" t="s">
        <v>23</v>
      </c>
      <c r="D4" s="2" t="s">
        <v>337</v>
      </c>
      <c r="E4" s="2" t="s">
        <v>844</v>
      </c>
      <c r="F4" s="3">
        <v>6</v>
      </c>
      <c r="G4" s="3">
        <v>3</v>
      </c>
      <c r="H4">
        <f t="shared" si="0"/>
        <v>18</v>
      </c>
    </row>
    <row r="5" spans="1:8" ht="12.75" customHeight="1">
      <c r="A5" s="2" t="s">
        <v>6</v>
      </c>
      <c r="B5" s="2" t="s">
        <v>17</v>
      </c>
      <c r="C5" s="2" t="s">
        <v>23</v>
      </c>
      <c r="D5" s="2" t="s">
        <v>338</v>
      </c>
      <c r="E5" s="2" t="s">
        <v>845</v>
      </c>
      <c r="F5" s="3">
        <v>28</v>
      </c>
      <c r="G5" s="3">
        <v>3</v>
      </c>
      <c r="H5">
        <f t="shared" si="0"/>
        <v>84</v>
      </c>
    </row>
    <row r="6" spans="1:8" ht="12.75" customHeight="1">
      <c r="A6" s="2" t="s">
        <v>6</v>
      </c>
      <c r="B6" s="2" t="s">
        <v>17</v>
      </c>
      <c r="C6" s="2" t="s">
        <v>24</v>
      </c>
      <c r="D6" s="2" t="s">
        <v>339</v>
      </c>
      <c r="E6" s="2" t="s">
        <v>845</v>
      </c>
      <c r="F6" s="3">
        <v>7</v>
      </c>
      <c r="G6" s="3">
        <v>3</v>
      </c>
      <c r="H6">
        <f t="shared" si="0"/>
        <v>21</v>
      </c>
    </row>
    <row r="7" spans="1:8" ht="12.75" customHeight="1">
      <c r="A7" s="2" t="s">
        <v>6</v>
      </c>
      <c r="B7" s="2" t="s">
        <v>17</v>
      </c>
      <c r="C7" s="2" t="s">
        <v>24</v>
      </c>
      <c r="D7" s="2" t="s">
        <v>340</v>
      </c>
      <c r="E7" s="2" t="s">
        <v>846</v>
      </c>
      <c r="F7" s="3">
        <v>30</v>
      </c>
      <c r="G7" s="3">
        <v>5</v>
      </c>
      <c r="H7">
        <f t="shared" si="0"/>
        <v>150</v>
      </c>
    </row>
    <row r="8" spans="1:8" ht="12.75" customHeight="1">
      <c r="A8" s="2" t="s">
        <v>6</v>
      </c>
      <c r="B8" s="2" t="s">
        <v>17</v>
      </c>
      <c r="C8" s="2" t="s">
        <v>24</v>
      </c>
      <c r="D8" s="2" t="s">
        <v>341</v>
      </c>
      <c r="E8" s="2" t="s">
        <v>846</v>
      </c>
      <c r="F8" s="3">
        <v>8</v>
      </c>
      <c r="G8" s="3">
        <v>5</v>
      </c>
      <c r="H8">
        <f t="shared" si="0"/>
        <v>40</v>
      </c>
    </row>
    <row r="9" spans="1:8" ht="12.75" customHeight="1">
      <c r="A9" s="2" t="s">
        <v>6</v>
      </c>
      <c r="B9" s="2" t="s">
        <v>17</v>
      </c>
      <c r="C9" s="2" t="s">
        <v>23</v>
      </c>
      <c r="D9" s="2" t="s">
        <v>342</v>
      </c>
      <c r="E9" s="2" t="s">
        <v>847</v>
      </c>
      <c r="F9" s="3">
        <v>22</v>
      </c>
      <c r="G9" s="3">
        <v>6</v>
      </c>
      <c r="H9">
        <f t="shared" si="0"/>
        <v>132</v>
      </c>
    </row>
    <row r="10" spans="1:8" ht="12.75" customHeight="1">
      <c r="A10" s="2" t="s">
        <v>6</v>
      </c>
      <c r="B10" s="2" t="s">
        <v>17</v>
      </c>
      <c r="C10" s="2" t="s">
        <v>23</v>
      </c>
      <c r="D10" s="2" t="s">
        <v>343</v>
      </c>
      <c r="E10" s="2" t="s">
        <v>696</v>
      </c>
      <c r="F10" s="3">
        <v>7</v>
      </c>
      <c r="G10" s="3">
        <v>18</v>
      </c>
      <c r="H10">
        <f t="shared" si="0"/>
        <v>126</v>
      </c>
    </row>
    <row r="11" spans="1:8" ht="12.75" customHeight="1">
      <c r="A11" s="2" t="s">
        <v>6</v>
      </c>
      <c r="B11" s="2" t="s">
        <v>17</v>
      </c>
      <c r="C11" s="2" t="s">
        <v>24</v>
      </c>
      <c r="D11" s="2" t="s">
        <v>343</v>
      </c>
      <c r="E11" s="2" t="s">
        <v>696</v>
      </c>
      <c r="F11" s="3">
        <v>40</v>
      </c>
      <c r="G11" s="3">
        <v>18</v>
      </c>
      <c r="H11">
        <f t="shared" si="0"/>
        <v>720</v>
      </c>
    </row>
    <row r="12" spans="1:8" ht="12.75" customHeight="1">
      <c r="A12" s="2" t="s">
        <v>6</v>
      </c>
      <c r="B12" s="2" t="s">
        <v>17</v>
      </c>
      <c r="C12" s="2" t="s">
        <v>24</v>
      </c>
      <c r="D12" s="2" t="s">
        <v>344</v>
      </c>
      <c r="E12" s="2" t="s">
        <v>696</v>
      </c>
      <c r="F12" s="3">
        <v>16</v>
      </c>
      <c r="G12" s="3">
        <v>18</v>
      </c>
      <c r="H12">
        <f t="shared" si="0"/>
        <v>288</v>
      </c>
    </row>
    <row r="13" spans="1:8" ht="12.75" customHeight="1">
      <c r="A13" s="2" t="s">
        <v>6</v>
      </c>
      <c r="B13" s="2" t="s">
        <v>17</v>
      </c>
      <c r="C13" s="2" t="s">
        <v>23</v>
      </c>
      <c r="D13" s="2" t="s">
        <v>344</v>
      </c>
      <c r="E13" s="2" t="s">
        <v>696</v>
      </c>
      <c r="F13" s="3">
        <v>1</v>
      </c>
      <c r="G13" s="3">
        <v>18</v>
      </c>
      <c r="H13">
        <f t="shared" si="0"/>
        <v>18</v>
      </c>
    </row>
    <row r="14" spans="1:8" ht="12.75" customHeight="1">
      <c r="A14" s="2" t="s">
        <v>6</v>
      </c>
      <c r="B14" s="2" t="s">
        <v>17</v>
      </c>
      <c r="C14" s="2" t="s">
        <v>23</v>
      </c>
      <c r="D14" s="2" t="s">
        <v>345</v>
      </c>
      <c r="E14" s="2" t="s">
        <v>848</v>
      </c>
      <c r="F14" s="3">
        <v>71</v>
      </c>
      <c r="G14" s="3">
        <v>5</v>
      </c>
      <c r="H14">
        <f t="shared" si="0"/>
        <v>355</v>
      </c>
    </row>
    <row r="15" spans="1:8" ht="12.75" customHeight="1">
      <c r="A15" s="2" t="s">
        <v>6</v>
      </c>
      <c r="B15" s="2" t="s">
        <v>17</v>
      </c>
      <c r="C15" s="2" t="s">
        <v>24</v>
      </c>
      <c r="D15" s="2" t="s">
        <v>346</v>
      </c>
      <c r="E15" s="2" t="s">
        <v>848</v>
      </c>
      <c r="F15" s="3">
        <v>11</v>
      </c>
      <c r="G15" s="3">
        <v>5</v>
      </c>
      <c r="H15">
        <f t="shared" si="0"/>
        <v>55</v>
      </c>
    </row>
    <row r="16" spans="1:8" ht="12.75" customHeight="1">
      <c r="A16" s="2" t="s">
        <v>6</v>
      </c>
      <c r="B16" s="2" t="s">
        <v>17</v>
      </c>
      <c r="C16" s="2" t="s">
        <v>23</v>
      </c>
      <c r="D16" s="2" t="s">
        <v>347</v>
      </c>
      <c r="E16" s="2" t="s">
        <v>848</v>
      </c>
      <c r="F16" s="3">
        <v>1</v>
      </c>
      <c r="G16" s="3">
        <v>5</v>
      </c>
      <c r="H16">
        <f t="shared" si="0"/>
        <v>5</v>
      </c>
    </row>
    <row r="17" spans="1:8" ht="12.75" customHeight="1">
      <c r="A17" s="2" t="s">
        <v>6</v>
      </c>
      <c r="B17" s="2" t="s">
        <v>17</v>
      </c>
      <c r="C17" s="2" t="s">
        <v>24</v>
      </c>
      <c r="D17" s="2" t="s">
        <v>348</v>
      </c>
      <c r="E17" s="2" t="s">
        <v>849</v>
      </c>
      <c r="F17" s="3">
        <v>10</v>
      </c>
      <c r="G17" s="3">
        <v>7</v>
      </c>
      <c r="H17">
        <f t="shared" si="0"/>
        <v>70</v>
      </c>
    </row>
    <row r="18" spans="1:8" ht="12.75" customHeight="1">
      <c r="A18" s="2" t="s">
        <v>6</v>
      </c>
      <c r="B18" s="2" t="s">
        <v>17</v>
      </c>
      <c r="C18" s="2" t="s">
        <v>24</v>
      </c>
      <c r="D18" s="2" t="s">
        <v>349</v>
      </c>
      <c r="E18" s="2" t="s">
        <v>705</v>
      </c>
      <c r="F18" s="3">
        <v>34</v>
      </c>
      <c r="G18" s="3">
        <v>0</v>
      </c>
      <c r="H18">
        <f t="shared" si="0"/>
        <v>0</v>
      </c>
    </row>
    <row r="19" spans="1:8" ht="12.75" customHeight="1">
      <c r="A19" s="2" t="s">
        <v>6</v>
      </c>
      <c r="B19" s="2" t="s">
        <v>17</v>
      </c>
      <c r="C19" s="2" t="s">
        <v>24</v>
      </c>
      <c r="D19" s="2" t="s">
        <v>350</v>
      </c>
      <c r="E19" s="2" t="s">
        <v>705</v>
      </c>
      <c r="F19" s="3">
        <v>22</v>
      </c>
      <c r="G19" s="3">
        <v>0</v>
      </c>
      <c r="H19">
        <f t="shared" si="0"/>
        <v>0</v>
      </c>
    </row>
    <row r="20" spans="1:8" ht="12.75" customHeight="1">
      <c r="A20" s="2" t="s">
        <v>6</v>
      </c>
      <c r="B20" s="2" t="s">
        <v>17</v>
      </c>
      <c r="C20" s="2" t="s">
        <v>23</v>
      </c>
      <c r="D20" s="2" t="s">
        <v>351</v>
      </c>
      <c r="E20" s="2" t="s">
        <v>850</v>
      </c>
      <c r="F20" s="3">
        <v>36</v>
      </c>
      <c r="G20" s="3">
        <v>6</v>
      </c>
      <c r="H20">
        <f t="shared" si="0"/>
        <v>216</v>
      </c>
    </row>
    <row r="21" spans="1:8" ht="12.75" customHeight="1">
      <c r="A21" s="2" t="s">
        <v>6</v>
      </c>
      <c r="B21" s="2" t="s">
        <v>17</v>
      </c>
      <c r="C21" s="2" t="s">
        <v>23</v>
      </c>
      <c r="D21" s="2" t="s">
        <v>352</v>
      </c>
      <c r="E21" s="2" t="s">
        <v>850</v>
      </c>
      <c r="F21" s="3">
        <v>7</v>
      </c>
      <c r="G21" s="3">
        <v>6</v>
      </c>
      <c r="H21">
        <f t="shared" si="0"/>
        <v>42</v>
      </c>
    </row>
    <row r="22" spans="1:8" ht="12.75" customHeight="1">
      <c r="A22" s="2" t="s">
        <v>6</v>
      </c>
      <c r="B22" s="2" t="s">
        <v>17</v>
      </c>
      <c r="C22" s="2" t="s">
        <v>23</v>
      </c>
      <c r="D22" s="2" t="s">
        <v>353</v>
      </c>
      <c r="E22" s="2" t="s">
        <v>851</v>
      </c>
      <c r="F22" s="3">
        <v>9</v>
      </c>
      <c r="G22" s="3">
        <v>2</v>
      </c>
      <c r="H22">
        <f t="shared" si="0"/>
        <v>18</v>
      </c>
    </row>
    <row r="23" spans="1:8" ht="12.75" customHeight="1">
      <c r="A23" s="2" t="s">
        <v>6</v>
      </c>
      <c r="B23" s="2" t="s">
        <v>17</v>
      </c>
      <c r="C23" s="2" t="s">
        <v>23</v>
      </c>
      <c r="D23" s="2" t="s">
        <v>354</v>
      </c>
      <c r="E23" s="2" t="s">
        <v>852</v>
      </c>
      <c r="F23" s="3">
        <v>1</v>
      </c>
      <c r="G23" s="3">
        <v>2</v>
      </c>
      <c r="H23">
        <f t="shared" si="0"/>
        <v>2</v>
      </c>
    </row>
    <row r="24" spans="1:8" ht="12.75" customHeight="1">
      <c r="A24" s="2" t="s">
        <v>6</v>
      </c>
      <c r="B24" s="2" t="s">
        <v>17</v>
      </c>
      <c r="C24" s="2" t="s">
        <v>23</v>
      </c>
      <c r="D24" s="2" t="s">
        <v>355</v>
      </c>
      <c r="E24" s="2" t="s">
        <v>852</v>
      </c>
      <c r="F24" s="3">
        <v>42</v>
      </c>
      <c r="G24" s="3">
        <v>2</v>
      </c>
      <c r="H24">
        <f t="shared" si="0"/>
        <v>84</v>
      </c>
    </row>
    <row r="25" spans="1:8" ht="12.75" customHeight="1">
      <c r="A25" s="2" t="s">
        <v>6</v>
      </c>
      <c r="B25" s="2" t="s">
        <v>17</v>
      </c>
      <c r="C25" s="2" t="s">
        <v>23</v>
      </c>
      <c r="D25" s="2" t="s">
        <v>356</v>
      </c>
      <c r="E25" s="2" t="s">
        <v>853</v>
      </c>
      <c r="F25" s="3">
        <v>16</v>
      </c>
      <c r="G25" s="3">
        <v>6</v>
      </c>
      <c r="H25">
        <f t="shared" si="0"/>
        <v>96</v>
      </c>
    </row>
    <row r="26" spans="1:8" ht="12.75" customHeight="1">
      <c r="A26" s="2" t="s">
        <v>6</v>
      </c>
      <c r="B26" s="2" t="s">
        <v>17</v>
      </c>
      <c r="C26" s="2" t="s">
        <v>24</v>
      </c>
      <c r="D26" s="2" t="s">
        <v>357</v>
      </c>
      <c r="E26" s="2" t="s">
        <v>854</v>
      </c>
      <c r="F26" s="3">
        <v>390</v>
      </c>
      <c r="G26" s="3">
        <v>2</v>
      </c>
      <c r="H26">
        <f t="shared" si="0"/>
        <v>780</v>
      </c>
    </row>
    <row r="27" spans="1:8" ht="12.75" customHeight="1">
      <c r="A27" s="2" t="s">
        <v>6</v>
      </c>
      <c r="B27" s="2" t="s">
        <v>17</v>
      </c>
      <c r="C27" s="2" t="s">
        <v>24</v>
      </c>
      <c r="D27" s="2" t="s">
        <v>358</v>
      </c>
      <c r="E27" s="2" t="s">
        <v>854</v>
      </c>
      <c r="F27" s="3">
        <v>36</v>
      </c>
      <c r="G27" s="3">
        <v>2</v>
      </c>
      <c r="H27">
        <f t="shared" si="0"/>
        <v>72</v>
      </c>
    </row>
    <row r="28" spans="1:8" ht="12.75" customHeight="1">
      <c r="A28" s="2" t="s">
        <v>6</v>
      </c>
      <c r="B28" s="2" t="s">
        <v>17</v>
      </c>
      <c r="C28" s="2" t="s">
        <v>24</v>
      </c>
      <c r="D28" s="2" t="s">
        <v>359</v>
      </c>
      <c r="E28" s="2" t="s">
        <v>855</v>
      </c>
      <c r="F28" s="3">
        <v>19</v>
      </c>
      <c r="G28" s="3">
        <v>4</v>
      </c>
      <c r="H28">
        <f t="shared" si="0"/>
        <v>76</v>
      </c>
    </row>
    <row r="29" spans="1:8" ht="12.75" customHeight="1">
      <c r="A29" s="2" t="s">
        <v>6</v>
      </c>
      <c r="B29" s="2" t="s">
        <v>17</v>
      </c>
      <c r="C29" s="2" t="s">
        <v>23</v>
      </c>
      <c r="D29" s="2" t="s">
        <v>360</v>
      </c>
      <c r="E29" s="2" t="s">
        <v>856</v>
      </c>
      <c r="F29" s="3">
        <v>11</v>
      </c>
      <c r="G29" s="3">
        <v>6</v>
      </c>
      <c r="H29">
        <f t="shared" si="0"/>
        <v>66</v>
      </c>
    </row>
    <row r="30" spans="1:8" ht="12.75" customHeight="1">
      <c r="A30" s="2" t="s">
        <v>6</v>
      </c>
      <c r="B30" s="2" t="s">
        <v>17</v>
      </c>
      <c r="C30" s="2" t="s">
        <v>24</v>
      </c>
      <c r="D30" s="2" t="s">
        <v>361</v>
      </c>
      <c r="E30" s="2" t="s">
        <v>857</v>
      </c>
      <c r="F30" s="3">
        <v>340</v>
      </c>
      <c r="G30" s="3">
        <v>5</v>
      </c>
      <c r="H30">
        <f t="shared" si="0"/>
        <v>1700</v>
      </c>
    </row>
    <row r="31" spans="1:8" ht="12.75" customHeight="1">
      <c r="A31" s="2" t="s">
        <v>6</v>
      </c>
      <c r="B31" s="2" t="s">
        <v>17</v>
      </c>
      <c r="C31" s="2" t="s">
        <v>23</v>
      </c>
      <c r="D31" s="2" t="s">
        <v>362</v>
      </c>
      <c r="E31" s="2" t="s">
        <v>857</v>
      </c>
      <c r="F31" s="3">
        <v>42</v>
      </c>
      <c r="G31" s="3">
        <v>5</v>
      </c>
      <c r="H31">
        <f t="shared" si="0"/>
        <v>210</v>
      </c>
    </row>
    <row r="32" spans="1:8" ht="12.75" customHeight="1">
      <c r="A32" s="2" t="s">
        <v>6</v>
      </c>
      <c r="B32" s="2" t="s">
        <v>17</v>
      </c>
      <c r="C32" s="2" t="s">
        <v>23</v>
      </c>
      <c r="D32" s="2" t="s">
        <v>363</v>
      </c>
      <c r="E32" s="2" t="s">
        <v>858</v>
      </c>
      <c r="F32" s="3">
        <v>94</v>
      </c>
      <c r="G32" s="3">
        <v>5</v>
      </c>
      <c r="H32">
        <f t="shared" si="0"/>
        <v>470</v>
      </c>
    </row>
    <row r="33" spans="1:8" ht="12.75" customHeight="1">
      <c r="A33" s="2" t="s">
        <v>6</v>
      </c>
      <c r="B33" s="2" t="s">
        <v>17</v>
      </c>
      <c r="C33" s="2" t="s">
        <v>24</v>
      </c>
      <c r="D33" s="2" t="s">
        <v>364</v>
      </c>
      <c r="E33" s="2" t="s">
        <v>858</v>
      </c>
      <c r="F33" s="3">
        <v>42</v>
      </c>
      <c r="G33" s="3">
        <v>5</v>
      </c>
      <c r="H33">
        <f t="shared" si="0"/>
        <v>210</v>
      </c>
    </row>
    <row r="34" spans="1:8" ht="12.75" customHeight="1">
      <c r="A34" s="2" t="s">
        <v>6</v>
      </c>
      <c r="B34" s="2" t="s">
        <v>17</v>
      </c>
      <c r="C34" s="2" t="s">
        <v>23</v>
      </c>
      <c r="D34" s="2" t="s">
        <v>365</v>
      </c>
      <c r="E34" s="2" t="s">
        <v>859</v>
      </c>
      <c r="F34" s="3">
        <v>56</v>
      </c>
      <c r="G34" s="3">
        <v>6</v>
      </c>
      <c r="H34">
        <f t="shared" si="0"/>
        <v>336</v>
      </c>
    </row>
    <row r="35" spans="1:8" ht="12.75" customHeight="1">
      <c r="A35" s="2" t="s">
        <v>6</v>
      </c>
      <c r="B35" s="2" t="s">
        <v>17</v>
      </c>
      <c r="C35" s="2" t="s">
        <v>24</v>
      </c>
      <c r="D35" s="2" t="s">
        <v>366</v>
      </c>
      <c r="E35" s="2" t="s">
        <v>859</v>
      </c>
      <c r="F35" s="3">
        <v>13</v>
      </c>
      <c r="G35" s="3">
        <v>6</v>
      </c>
      <c r="H35">
        <f t="shared" si="0"/>
        <v>78</v>
      </c>
    </row>
    <row r="36" spans="1:8" ht="12.75" customHeight="1">
      <c r="A36" s="2" t="s">
        <v>6</v>
      </c>
      <c r="B36" s="2" t="s">
        <v>17</v>
      </c>
      <c r="C36" s="2" t="s">
        <v>24</v>
      </c>
      <c r="D36" s="2" t="s">
        <v>367</v>
      </c>
      <c r="E36" s="2" t="s">
        <v>860</v>
      </c>
      <c r="F36" s="3">
        <v>16</v>
      </c>
      <c r="G36" s="3">
        <v>4</v>
      </c>
      <c r="H36">
        <f t="shared" si="0"/>
        <v>64</v>
      </c>
    </row>
    <row r="37" spans="1:8" ht="12.75" customHeight="1">
      <c r="A37" s="2" t="s">
        <v>6</v>
      </c>
      <c r="B37" s="2" t="s">
        <v>17</v>
      </c>
      <c r="C37" s="2" t="s">
        <v>24</v>
      </c>
      <c r="D37" s="2" t="s">
        <v>368</v>
      </c>
      <c r="E37" s="2" t="s">
        <v>861</v>
      </c>
      <c r="F37" s="3">
        <v>17</v>
      </c>
      <c r="G37" s="3">
        <v>4</v>
      </c>
      <c r="H37">
        <f t="shared" si="0"/>
        <v>68</v>
      </c>
    </row>
    <row r="38" spans="1:8" ht="12.75" customHeight="1">
      <c r="A38" s="2" t="s">
        <v>6</v>
      </c>
      <c r="B38" s="2" t="s">
        <v>17</v>
      </c>
      <c r="C38" s="2" t="s">
        <v>24</v>
      </c>
      <c r="D38" s="2" t="s">
        <v>369</v>
      </c>
      <c r="E38" s="2" t="s">
        <v>862</v>
      </c>
      <c r="F38" s="3">
        <v>60</v>
      </c>
      <c r="G38" s="3">
        <v>3</v>
      </c>
      <c r="H38">
        <f t="shared" si="0"/>
        <v>180</v>
      </c>
    </row>
    <row r="39" spans="1:8" ht="12.75" customHeight="1">
      <c r="A39" s="2" t="s">
        <v>6</v>
      </c>
      <c r="B39" s="2" t="s">
        <v>17</v>
      </c>
      <c r="C39" s="2" t="s">
        <v>24</v>
      </c>
      <c r="D39" s="2" t="s">
        <v>370</v>
      </c>
      <c r="E39" s="2" t="s">
        <v>863</v>
      </c>
      <c r="F39" s="3">
        <v>13</v>
      </c>
      <c r="G39" s="3">
        <v>5</v>
      </c>
      <c r="H39">
        <f t="shared" si="0"/>
        <v>65</v>
      </c>
    </row>
    <row r="40" spans="1:8" ht="12.75" customHeight="1">
      <c r="A40" s="2" t="s">
        <v>6</v>
      </c>
      <c r="B40" s="2" t="s">
        <v>17</v>
      </c>
      <c r="C40" s="2" t="s">
        <v>24</v>
      </c>
      <c r="D40" s="2" t="s">
        <v>371</v>
      </c>
      <c r="E40" s="2" t="s">
        <v>724</v>
      </c>
      <c r="F40" s="3">
        <v>34</v>
      </c>
      <c r="G40" s="3">
        <v>0</v>
      </c>
      <c r="H40">
        <f t="shared" si="0"/>
        <v>0</v>
      </c>
    </row>
    <row r="41" spans="1:8" ht="12.75" customHeight="1">
      <c r="A41" s="2" t="s">
        <v>6</v>
      </c>
      <c r="B41" s="2" t="s">
        <v>17</v>
      </c>
      <c r="C41" s="2" t="s">
        <v>24</v>
      </c>
      <c r="D41" s="2" t="s">
        <v>372</v>
      </c>
      <c r="E41" s="2" t="s">
        <v>724</v>
      </c>
      <c r="F41" s="3">
        <v>22</v>
      </c>
      <c r="G41" s="3">
        <v>0</v>
      </c>
      <c r="H41">
        <f t="shared" si="0"/>
        <v>0</v>
      </c>
    </row>
    <row r="42" spans="1:8" ht="12.75" customHeight="1">
      <c r="A42" s="2" t="s">
        <v>6</v>
      </c>
      <c r="B42" s="2" t="s">
        <v>17</v>
      </c>
      <c r="C42" s="2" t="s">
        <v>23</v>
      </c>
      <c r="D42" s="2" t="s">
        <v>373</v>
      </c>
      <c r="E42" s="2" t="s">
        <v>864</v>
      </c>
      <c r="F42" s="3">
        <v>49</v>
      </c>
      <c r="G42" s="3">
        <v>6</v>
      </c>
      <c r="H42">
        <f t="shared" si="0"/>
        <v>294</v>
      </c>
    </row>
    <row r="43" spans="1:8" ht="12.75" customHeight="1">
      <c r="A43" s="2" t="s">
        <v>6</v>
      </c>
      <c r="B43" s="2" t="s">
        <v>17</v>
      </c>
      <c r="C43" s="2" t="s">
        <v>23</v>
      </c>
      <c r="D43" s="2" t="s">
        <v>374</v>
      </c>
      <c r="E43" s="2" t="s">
        <v>865</v>
      </c>
      <c r="F43" s="3">
        <v>21</v>
      </c>
      <c r="G43" s="3">
        <v>6</v>
      </c>
      <c r="H43">
        <f t="shared" si="0"/>
        <v>126</v>
      </c>
    </row>
    <row r="44" spans="1:8" ht="12.75" customHeight="1">
      <c r="A44" s="2" t="s">
        <v>6</v>
      </c>
      <c r="B44" s="2" t="s">
        <v>17</v>
      </c>
      <c r="C44" s="2" t="s">
        <v>24</v>
      </c>
      <c r="D44" s="2" t="s">
        <v>375</v>
      </c>
      <c r="E44" s="2" t="s">
        <v>866</v>
      </c>
      <c r="F44" s="3">
        <v>60</v>
      </c>
      <c r="G44" s="3">
        <v>4</v>
      </c>
      <c r="H44">
        <f t="shared" si="0"/>
        <v>240</v>
      </c>
    </row>
    <row r="45" spans="1:8" ht="12.75" customHeight="1">
      <c r="A45" s="2" t="s">
        <v>6</v>
      </c>
      <c r="B45" s="2" t="s">
        <v>17</v>
      </c>
      <c r="C45" s="2" t="s">
        <v>24</v>
      </c>
      <c r="D45" s="2" t="s">
        <v>376</v>
      </c>
      <c r="E45" s="2" t="s">
        <v>867</v>
      </c>
      <c r="F45" s="3">
        <v>21</v>
      </c>
      <c r="G45" s="3">
        <v>7</v>
      </c>
      <c r="H45">
        <f t="shared" si="0"/>
        <v>147</v>
      </c>
    </row>
    <row r="46" spans="1:8" ht="12.75" customHeight="1">
      <c r="A46" s="2" t="s">
        <v>6</v>
      </c>
      <c r="B46" s="2" t="s">
        <v>17</v>
      </c>
      <c r="C46" s="2" t="s">
        <v>23</v>
      </c>
      <c r="D46" s="2" t="s">
        <v>377</v>
      </c>
      <c r="E46" s="2" t="s">
        <v>868</v>
      </c>
      <c r="F46" s="3">
        <v>10</v>
      </c>
      <c r="G46" s="3">
        <v>6</v>
      </c>
      <c r="H46">
        <f t="shared" si="0"/>
        <v>60</v>
      </c>
    </row>
    <row r="47" spans="1:8" ht="12.75" customHeight="1">
      <c r="A47" s="2" t="s">
        <v>6</v>
      </c>
      <c r="B47" s="2" t="s">
        <v>17</v>
      </c>
      <c r="C47" s="2" t="s">
        <v>24</v>
      </c>
      <c r="D47" s="2" t="s">
        <v>378</v>
      </c>
      <c r="E47" s="2" t="s">
        <v>869</v>
      </c>
      <c r="F47" s="3">
        <v>17</v>
      </c>
      <c r="G47" s="3">
        <v>4</v>
      </c>
      <c r="H47">
        <f t="shared" si="0"/>
        <v>68</v>
      </c>
    </row>
    <row r="48" spans="1:8" ht="12.75" customHeight="1">
      <c r="A48" s="2" t="s">
        <v>6</v>
      </c>
      <c r="B48" s="2" t="s">
        <v>17</v>
      </c>
      <c r="C48" s="2" t="s">
        <v>23</v>
      </c>
      <c r="D48" s="2" t="s">
        <v>379</v>
      </c>
      <c r="E48" s="2" t="s">
        <v>870</v>
      </c>
      <c r="F48" s="3">
        <v>18</v>
      </c>
      <c r="G48" s="3">
        <v>7</v>
      </c>
      <c r="H48">
        <f t="shared" si="0"/>
        <v>126</v>
      </c>
    </row>
    <row r="49" spans="1:8" ht="12.75" customHeight="1">
      <c r="A49" s="2" t="s">
        <v>6</v>
      </c>
      <c r="B49" s="2" t="s">
        <v>17</v>
      </c>
      <c r="C49" s="2" t="s">
        <v>24</v>
      </c>
      <c r="D49" s="2" t="s">
        <v>380</v>
      </c>
      <c r="E49" s="2" t="s">
        <v>871</v>
      </c>
      <c r="F49" s="3">
        <v>8</v>
      </c>
      <c r="G49" s="3">
        <v>4</v>
      </c>
      <c r="H49">
        <f t="shared" si="0"/>
        <v>32</v>
      </c>
    </row>
    <row r="50" spans="1:8" ht="12.75" customHeight="1">
      <c r="A50" s="2" t="s">
        <v>6</v>
      </c>
      <c r="B50" s="2" t="s">
        <v>17</v>
      </c>
      <c r="C50" s="2" t="s">
        <v>24</v>
      </c>
      <c r="D50" s="2" t="s">
        <v>381</v>
      </c>
      <c r="E50" s="2" t="s">
        <v>872</v>
      </c>
      <c r="F50" s="3">
        <v>18</v>
      </c>
      <c r="G50" s="3">
        <v>7</v>
      </c>
      <c r="H50">
        <f t="shared" si="0"/>
        <v>126</v>
      </c>
    </row>
    <row r="51" spans="1:8" ht="12.75" customHeight="1">
      <c r="A51" s="2" t="s">
        <v>6</v>
      </c>
      <c r="B51" s="2" t="s">
        <v>17</v>
      </c>
      <c r="C51" s="2" t="s">
        <v>23</v>
      </c>
      <c r="D51" s="2" t="s">
        <v>382</v>
      </c>
      <c r="E51" s="2" t="s">
        <v>789</v>
      </c>
      <c r="F51" s="3">
        <v>6</v>
      </c>
      <c r="G51" s="3">
        <v>3</v>
      </c>
      <c r="H51">
        <f t="shared" si="0"/>
        <v>18</v>
      </c>
    </row>
    <row r="52" spans="1:8" ht="12.75" customHeight="1">
      <c r="A52" s="2" t="s">
        <v>6</v>
      </c>
      <c r="B52" s="2" t="s">
        <v>17</v>
      </c>
      <c r="C52" s="2" t="s">
        <v>23</v>
      </c>
      <c r="D52" s="2" t="s">
        <v>383</v>
      </c>
      <c r="E52" s="2" t="s">
        <v>734</v>
      </c>
      <c r="F52" s="3">
        <v>10</v>
      </c>
      <c r="G52" s="3">
        <v>4</v>
      </c>
      <c r="H52">
        <f t="shared" si="0"/>
        <v>40</v>
      </c>
    </row>
    <row r="53" spans="1:8" ht="12.75" customHeight="1">
      <c r="A53" s="2" t="s">
        <v>6</v>
      </c>
      <c r="B53" s="2" t="s">
        <v>17</v>
      </c>
      <c r="C53" s="2" t="s">
        <v>24</v>
      </c>
      <c r="D53" s="2" t="s">
        <v>383</v>
      </c>
      <c r="E53" s="2" t="s">
        <v>734</v>
      </c>
      <c r="F53" s="3">
        <v>40</v>
      </c>
      <c r="G53" s="3">
        <v>4</v>
      </c>
      <c r="H53">
        <f t="shared" si="0"/>
        <v>160</v>
      </c>
    </row>
    <row r="54" spans="1:8" ht="12.75" customHeight="1">
      <c r="A54" s="2" t="s">
        <v>6</v>
      </c>
      <c r="B54" s="2" t="s">
        <v>17</v>
      </c>
      <c r="C54" s="2" t="s">
        <v>24</v>
      </c>
      <c r="D54" s="2" t="s">
        <v>384</v>
      </c>
      <c r="E54" s="2" t="s">
        <v>734</v>
      </c>
      <c r="F54" s="3">
        <v>22</v>
      </c>
      <c r="G54" s="3">
        <v>4</v>
      </c>
      <c r="H54">
        <f t="shared" si="0"/>
        <v>88</v>
      </c>
    </row>
    <row r="55" spans="1:8" ht="12.75" customHeight="1">
      <c r="A55" s="2" t="s">
        <v>6</v>
      </c>
      <c r="B55" s="2" t="s">
        <v>17</v>
      </c>
      <c r="C55" s="2" t="s">
        <v>23</v>
      </c>
      <c r="D55" s="2" t="s">
        <v>385</v>
      </c>
      <c r="E55" s="2" t="s">
        <v>735</v>
      </c>
      <c r="F55" s="3">
        <v>31</v>
      </c>
      <c r="G55" s="3">
        <v>4</v>
      </c>
      <c r="H55">
        <f t="shared" si="0"/>
        <v>124</v>
      </c>
    </row>
    <row r="56" spans="1:8" ht="12.75" customHeight="1">
      <c r="A56" s="2" t="s">
        <v>6</v>
      </c>
      <c r="B56" s="2" t="s">
        <v>17</v>
      </c>
      <c r="C56" s="2" t="s">
        <v>23</v>
      </c>
      <c r="D56" s="2" t="s">
        <v>386</v>
      </c>
      <c r="E56" s="2" t="s">
        <v>735</v>
      </c>
      <c r="F56" s="3">
        <v>23</v>
      </c>
      <c r="G56" s="3">
        <v>4</v>
      </c>
      <c r="H56">
        <f t="shared" si="0"/>
        <v>92</v>
      </c>
    </row>
    <row r="57" spans="1:8" ht="12.75" customHeight="1">
      <c r="A57" s="2" t="s">
        <v>6</v>
      </c>
      <c r="B57" s="2" t="s">
        <v>17</v>
      </c>
      <c r="C57" s="2" t="s">
        <v>23</v>
      </c>
      <c r="D57" s="2" t="s">
        <v>387</v>
      </c>
      <c r="E57" s="2" t="s">
        <v>873</v>
      </c>
      <c r="F57" s="3">
        <v>53</v>
      </c>
      <c r="G57" s="3">
        <v>6</v>
      </c>
      <c r="H57">
        <f t="shared" si="0"/>
        <v>318</v>
      </c>
    </row>
    <row r="58" spans="1:8" ht="12.75" customHeight="1">
      <c r="A58" s="2" t="s">
        <v>6</v>
      </c>
      <c r="B58" s="2" t="s">
        <v>17</v>
      </c>
      <c r="C58" s="2" t="s">
        <v>24</v>
      </c>
      <c r="D58" s="2" t="s">
        <v>388</v>
      </c>
      <c r="E58" s="2" t="s">
        <v>874</v>
      </c>
      <c r="F58" s="3">
        <v>49</v>
      </c>
      <c r="G58" s="3">
        <v>5</v>
      </c>
      <c r="H58">
        <f t="shared" si="0"/>
        <v>245</v>
      </c>
    </row>
    <row r="59" spans="1:8" ht="12.75" customHeight="1">
      <c r="A59" s="2" t="s">
        <v>6</v>
      </c>
      <c r="B59" s="2" t="s">
        <v>17</v>
      </c>
      <c r="C59" s="2" t="s">
        <v>23</v>
      </c>
      <c r="D59" s="2" t="s">
        <v>389</v>
      </c>
      <c r="E59" s="2" t="s">
        <v>874</v>
      </c>
      <c r="F59" s="3">
        <v>7</v>
      </c>
      <c r="G59" s="3">
        <v>5</v>
      </c>
      <c r="H59">
        <f t="shared" si="0"/>
        <v>35</v>
      </c>
    </row>
    <row r="60" spans="1:8" ht="12.75" customHeight="1">
      <c r="A60" s="2" t="s">
        <v>6</v>
      </c>
      <c r="B60" s="2" t="s">
        <v>17</v>
      </c>
      <c r="C60" s="2" t="s">
        <v>23</v>
      </c>
      <c r="D60" s="2" t="s">
        <v>390</v>
      </c>
      <c r="E60" s="2" t="s">
        <v>875</v>
      </c>
      <c r="F60" s="3">
        <v>6</v>
      </c>
      <c r="G60" s="3">
        <v>4</v>
      </c>
      <c r="H60">
        <f t="shared" si="0"/>
        <v>24</v>
      </c>
    </row>
    <row r="61" spans="1:8" ht="12.75" customHeight="1">
      <c r="A61" s="2" t="s">
        <v>6</v>
      </c>
      <c r="B61" s="2" t="s">
        <v>17</v>
      </c>
      <c r="C61" s="2" t="s">
        <v>24</v>
      </c>
      <c r="D61" s="2" t="s">
        <v>391</v>
      </c>
      <c r="E61" s="2" t="s">
        <v>876</v>
      </c>
      <c r="F61" s="3">
        <v>31</v>
      </c>
      <c r="G61" s="3">
        <v>4</v>
      </c>
      <c r="H61">
        <f t="shared" si="0"/>
        <v>124</v>
      </c>
    </row>
    <row r="62" spans="1:8" ht="12.75" customHeight="1">
      <c r="A62" s="2" t="s">
        <v>6</v>
      </c>
      <c r="B62" s="2" t="s">
        <v>17</v>
      </c>
      <c r="C62" s="2" t="s">
        <v>23</v>
      </c>
      <c r="D62" s="2" t="s">
        <v>392</v>
      </c>
      <c r="E62" s="2" t="s">
        <v>877</v>
      </c>
      <c r="F62" s="3">
        <v>21</v>
      </c>
      <c r="G62" s="3">
        <v>6</v>
      </c>
      <c r="H62">
        <f t="shared" si="0"/>
        <v>126</v>
      </c>
    </row>
    <row r="63" spans="1:8" ht="12.75" customHeight="1">
      <c r="A63" s="2" t="s">
        <v>6</v>
      </c>
      <c r="B63" s="2" t="s">
        <v>17</v>
      </c>
      <c r="C63" s="2" t="s">
        <v>23</v>
      </c>
      <c r="D63" s="2" t="s">
        <v>393</v>
      </c>
      <c r="E63" s="2" t="s">
        <v>878</v>
      </c>
      <c r="F63" s="3">
        <v>54</v>
      </c>
      <c r="G63" s="3">
        <v>4</v>
      </c>
      <c r="H63">
        <f t="shared" si="0"/>
        <v>216</v>
      </c>
    </row>
    <row r="64" spans="1:8" ht="12.75" customHeight="1">
      <c r="A64" s="2" t="s">
        <v>6</v>
      </c>
      <c r="B64" s="2" t="s">
        <v>17</v>
      </c>
      <c r="C64" s="2" t="s">
        <v>24</v>
      </c>
      <c r="D64" s="2" t="s">
        <v>394</v>
      </c>
      <c r="E64" s="2" t="s">
        <v>879</v>
      </c>
      <c r="F64" s="3">
        <v>23</v>
      </c>
      <c r="G64" s="3">
        <v>7</v>
      </c>
      <c r="H64">
        <f t="shared" si="0"/>
        <v>161</v>
      </c>
    </row>
    <row r="65" spans="1:8" ht="12.75" customHeight="1">
      <c r="A65" s="2" t="s">
        <v>6</v>
      </c>
      <c r="B65" s="2" t="s">
        <v>17</v>
      </c>
      <c r="C65" s="2" t="s">
        <v>23</v>
      </c>
      <c r="D65" s="2" t="s">
        <v>395</v>
      </c>
      <c r="E65" s="2" t="s">
        <v>880</v>
      </c>
      <c r="F65" s="3">
        <v>42</v>
      </c>
      <c r="G65" s="3">
        <v>5</v>
      </c>
      <c r="H65">
        <f t="shared" si="0"/>
        <v>210</v>
      </c>
    </row>
    <row r="66" spans="1:8" ht="12.75" customHeight="1">
      <c r="A66" s="2" t="s">
        <v>6</v>
      </c>
      <c r="B66" s="2" t="s">
        <v>17</v>
      </c>
      <c r="C66" s="2" t="s">
        <v>23</v>
      </c>
      <c r="D66" s="2" t="s">
        <v>396</v>
      </c>
      <c r="E66" s="2" t="s">
        <v>881</v>
      </c>
      <c r="F66" s="3">
        <v>13</v>
      </c>
      <c r="G66" s="3">
        <v>7</v>
      </c>
      <c r="H66">
        <f aca="true" t="shared" si="1" ref="H66:H78">F66*G66</f>
        <v>91</v>
      </c>
    </row>
    <row r="67" spans="1:8" ht="12.75" customHeight="1">
      <c r="A67" s="2" t="s">
        <v>6</v>
      </c>
      <c r="B67" s="2" t="s">
        <v>17</v>
      </c>
      <c r="C67" s="2" t="s">
        <v>23</v>
      </c>
      <c r="D67" s="2" t="s">
        <v>397</v>
      </c>
      <c r="E67" s="2" t="s">
        <v>882</v>
      </c>
      <c r="F67" s="3">
        <v>13</v>
      </c>
      <c r="G67" s="3">
        <v>7</v>
      </c>
      <c r="H67">
        <f t="shared" si="1"/>
        <v>91</v>
      </c>
    </row>
    <row r="68" spans="1:8" ht="12.75" customHeight="1">
      <c r="A68" s="2" t="s">
        <v>6</v>
      </c>
      <c r="B68" s="2" t="s">
        <v>17</v>
      </c>
      <c r="C68" s="2" t="s">
        <v>24</v>
      </c>
      <c r="D68" s="2" t="s">
        <v>398</v>
      </c>
      <c r="E68" s="2" t="s">
        <v>883</v>
      </c>
      <c r="F68" s="3">
        <v>20</v>
      </c>
      <c r="G68" s="3">
        <v>4</v>
      </c>
      <c r="H68">
        <f t="shared" si="1"/>
        <v>80</v>
      </c>
    </row>
    <row r="69" spans="1:8" ht="12.75" customHeight="1">
      <c r="A69" s="2" t="s">
        <v>6</v>
      </c>
      <c r="B69" s="2" t="s">
        <v>17</v>
      </c>
      <c r="C69" s="2" t="s">
        <v>23</v>
      </c>
      <c r="D69" s="2" t="s">
        <v>399</v>
      </c>
      <c r="E69" s="2" t="s">
        <v>884</v>
      </c>
      <c r="F69" s="3">
        <v>21</v>
      </c>
      <c r="G69" s="3">
        <v>6</v>
      </c>
      <c r="H69">
        <f t="shared" si="1"/>
        <v>126</v>
      </c>
    </row>
    <row r="70" spans="1:8" ht="12.75" customHeight="1">
      <c r="A70" s="2" t="s">
        <v>6</v>
      </c>
      <c r="B70" s="2" t="s">
        <v>17</v>
      </c>
      <c r="C70" s="2" t="s">
        <v>23</v>
      </c>
      <c r="D70" s="2" t="s">
        <v>400</v>
      </c>
      <c r="E70" s="2" t="s">
        <v>885</v>
      </c>
      <c r="F70" s="3">
        <v>31</v>
      </c>
      <c r="G70" s="3">
        <v>2</v>
      </c>
      <c r="H70">
        <f t="shared" si="1"/>
        <v>62</v>
      </c>
    </row>
    <row r="71" spans="1:8" ht="12.75" customHeight="1">
      <c r="A71" s="2" t="s">
        <v>6</v>
      </c>
      <c r="B71" s="2" t="s">
        <v>17</v>
      </c>
      <c r="C71" s="2" t="s">
        <v>24</v>
      </c>
      <c r="D71" s="2" t="s">
        <v>401</v>
      </c>
      <c r="E71" s="2" t="s">
        <v>886</v>
      </c>
      <c r="F71" s="3">
        <v>8</v>
      </c>
      <c r="G71" s="3">
        <v>4</v>
      </c>
      <c r="H71">
        <f t="shared" si="1"/>
        <v>32</v>
      </c>
    </row>
    <row r="72" spans="1:8" ht="12.75" customHeight="1">
      <c r="A72" s="2" t="s">
        <v>6</v>
      </c>
      <c r="B72" s="2" t="s">
        <v>17</v>
      </c>
      <c r="C72" s="2" t="s">
        <v>24</v>
      </c>
      <c r="D72" s="2" t="s">
        <v>402</v>
      </c>
      <c r="E72" s="2" t="s">
        <v>750</v>
      </c>
      <c r="F72" s="3">
        <v>80</v>
      </c>
      <c r="G72" s="3">
        <v>3</v>
      </c>
      <c r="H72">
        <f t="shared" si="1"/>
        <v>240</v>
      </c>
    </row>
    <row r="73" spans="1:8" ht="12.75" customHeight="1">
      <c r="A73" s="2" t="s">
        <v>6</v>
      </c>
      <c r="B73" s="2" t="s">
        <v>17</v>
      </c>
      <c r="C73" s="2" t="s">
        <v>23</v>
      </c>
      <c r="D73" s="2" t="s">
        <v>403</v>
      </c>
      <c r="E73" s="2" t="s">
        <v>887</v>
      </c>
      <c r="F73" s="3">
        <v>15</v>
      </c>
      <c r="G73" s="3">
        <v>5</v>
      </c>
      <c r="H73">
        <f t="shared" si="1"/>
        <v>75</v>
      </c>
    </row>
    <row r="74" spans="1:8" ht="12.75" customHeight="1">
      <c r="A74" s="2" t="s">
        <v>6</v>
      </c>
      <c r="B74" s="2" t="s">
        <v>17</v>
      </c>
      <c r="C74" s="2" t="s">
        <v>24</v>
      </c>
      <c r="D74" s="2" t="s">
        <v>404</v>
      </c>
      <c r="E74" s="2" t="s">
        <v>888</v>
      </c>
      <c r="F74" s="3">
        <v>1</v>
      </c>
      <c r="G74" s="3">
        <v>5</v>
      </c>
      <c r="H74">
        <f t="shared" si="1"/>
        <v>5</v>
      </c>
    </row>
    <row r="75" spans="1:8" ht="12.75" customHeight="1">
      <c r="A75" s="2" t="s">
        <v>6</v>
      </c>
      <c r="B75" s="2" t="s">
        <v>17</v>
      </c>
      <c r="C75" s="2" t="s">
        <v>23</v>
      </c>
      <c r="D75" s="2" t="s">
        <v>405</v>
      </c>
      <c r="E75" s="2" t="s">
        <v>889</v>
      </c>
      <c r="F75" s="3">
        <v>556</v>
      </c>
      <c r="G75" s="3">
        <v>6</v>
      </c>
      <c r="H75">
        <f t="shared" si="1"/>
        <v>3336</v>
      </c>
    </row>
    <row r="76" spans="1:8" ht="12.75" customHeight="1">
      <c r="A76" s="2" t="s">
        <v>6</v>
      </c>
      <c r="B76" s="2" t="s">
        <v>17</v>
      </c>
      <c r="C76" s="2" t="s">
        <v>23</v>
      </c>
      <c r="D76" s="2" t="s">
        <v>406</v>
      </c>
      <c r="E76" s="2" t="s">
        <v>889</v>
      </c>
      <c r="F76" s="3">
        <v>5</v>
      </c>
      <c r="G76" s="3">
        <v>6</v>
      </c>
      <c r="H76">
        <f t="shared" si="1"/>
        <v>30</v>
      </c>
    </row>
    <row r="77" spans="1:8" ht="12.75" customHeight="1">
      <c r="A77" s="2" t="s">
        <v>6</v>
      </c>
      <c r="B77" s="2" t="s">
        <v>17</v>
      </c>
      <c r="C77" s="2" t="s">
        <v>24</v>
      </c>
      <c r="D77" s="2" t="s">
        <v>407</v>
      </c>
      <c r="E77" s="2" t="s">
        <v>890</v>
      </c>
      <c r="F77" s="3">
        <v>16</v>
      </c>
      <c r="G77" s="3">
        <v>4</v>
      </c>
      <c r="H77">
        <f t="shared" si="1"/>
        <v>64</v>
      </c>
    </row>
    <row r="78" spans="1:8" ht="12.75" customHeight="1">
      <c r="A78" s="2" t="s">
        <v>6</v>
      </c>
      <c r="B78" s="2" t="s">
        <v>17</v>
      </c>
      <c r="C78" s="2" t="s">
        <v>24</v>
      </c>
      <c r="D78" s="2" t="s">
        <v>408</v>
      </c>
      <c r="E78" s="2" t="s">
        <v>891</v>
      </c>
      <c r="F78" s="3">
        <v>22</v>
      </c>
      <c r="G78" s="3">
        <v>7</v>
      </c>
      <c r="H78">
        <f t="shared" si="1"/>
        <v>154</v>
      </c>
    </row>
    <row r="79" ht="12.75">
      <c r="H79">
        <f>SUM(H1:H78)</f>
        <v>15120</v>
      </c>
    </row>
    <row r="82" spans="8:9" ht="12.75">
      <c r="H82" t="s">
        <v>6</v>
      </c>
      <c r="I82" s="4" t="s">
        <v>1045</v>
      </c>
    </row>
    <row r="83" spans="7:9" ht="12.75">
      <c r="G83" t="s">
        <v>1034</v>
      </c>
      <c r="H83">
        <f>H26+H75</f>
        <v>4116</v>
      </c>
      <c r="I83">
        <f>0.7*H83</f>
        <v>2881.2</v>
      </c>
    </row>
    <row r="84" spans="7:9" ht="12.75">
      <c r="G84" t="s">
        <v>1035</v>
      </c>
      <c r="H84">
        <f>H1+H3+H5+H7+H14+H20+H30+H32+H34+H39+H58+H69+H72+H73+H74</f>
        <v>4616</v>
      </c>
      <c r="I84">
        <f>H84</f>
        <v>4616</v>
      </c>
    </row>
    <row r="85" spans="7:9" ht="12.75">
      <c r="G85" t="s">
        <v>1036</v>
      </c>
      <c r="H85">
        <f>H9+H10+H11+H12+H13+H17+H22+H24+H25+H28+H29+H36+H37+H38+H42++H43+H44+H45+H46+H47+H48+H49+H50+H52+H53+H54+H55+H56+H57+H60+H61+H62+H63+H64+H65+H66+H68+H67+H70+H71+H77+H78</f>
        <v>5482</v>
      </c>
      <c r="I85">
        <f>1.5*H85</f>
        <v>8223</v>
      </c>
    </row>
    <row r="86" spans="7:9" ht="12.75">
      <c r="G86" t="s">
        <v>1037</v>
      </c>
      <c r="H86">
        <f>H23</f>
        <v>2</v>
      </c>
      <c r="I86">
        <f>1.5*H86</f>
        <v>3</v>
      </c>
    </row>
    <row r="87" spans="7:9" ht="12.75">
      <c r="G87" t="s">
        <v>1038</v>
      </c>
      <c r="H87">
        <f>H27+H76</f>
        <v>102</v>
      </c>
      <c r="I87">
        <f>0.21*H87</f>
        <v>21.419999999999998</v>
      </c>
    </row>
    <row r="88" spans="7:9" ht="12.75">
      <c r="G88" t="s">
        <v>1039</v>
      </c>
      <c r="H88">
        <f>H2+H4+H6+H8+H15+H16+H21+H31+H33+H35+H51+H59</f>
        <v>802</v>
      </c>
      <c r="I88">
        <f>0.3*H88</f>
        <v>240.6</v>
      </c>
    </row>
    <row r="89" spans="7:9" ht="12.75">
      <c r="G89" t="s">
        <v>1040</v>
      </c>
      <c r="H89">
        <f>SUM(H83:H88)</f>
        <v>15120</v>
      </c>
      <c r="I89" s="4">
        <f>SUM(I83:I88)</f>
        <v>15985.220000000001</v>
      </c>
    </row>
    <row r="91" ht="12.75">
      <c r="G91" t="s">
        <v>1041</v>
      </c>
    </row>
    <row r="92" spans="7:8" ht="12.75">
      <c r="G92" t="s">
        <v>1042</v>
      </c>
      <c r="H92">
        <v>42</v>
      </c>
    </row>
    <row r="93" spans="7:8" ht="12.75">
      <c r="G93" t="s">
        <v>1043</v>
      </c>
      <c r="H93">
        <v>64</v>
      </c>
    </row>
    <row r="94" spans="7:8" ht="12.75">
      <c r="G94" t="s">
        <v>1044</v>
      </c>
      <c r="H94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H36" sqref="H36"/>
    </sheetView>
  </sheetViews>
  <sheetFormatPr defaultColWidth="9.140625" defaultRowHeight="12.75"/>
  <cols>
    <col min="2" max="2" width="29.421875" style="0" customWidth="1"/>
    <col min="3" max="3" width="14.57421875" style="0" customWidth="1"/>
    <col min="4" max="4" width="14.140625" style="0" customWidth="1"/>
    <col min="5" max="5" width="54.8515625" style="0" customWidth="1"/>
    <col min="8" max="8" width="9.28125" style="0" bestFit="1" customWidth="1"/>
  </cols>
  <sheetData>
    <row r="1" spans="1:8" ht="12.75">
      <c r="A1" s="2" t="s">
        <v>7</v>
      </c>
      <c r="B1" s="2" t="s">
        <v>18</v>
      </c>
      <c r="C1" s="2" t="s">
        <v>23</v>
      </c>
      <c r="D1" s="2" t="s">
        <v>409</v>
      </c>
      <c r="E1" s="2" t="s">
        <v>892</v>
      </c>
      <c r="F1" s="3">
        <v>64</v>
      </c>
      <c r="G1" s="3">
        <v>4</v>
      </c>
      <c r="H1">
        <f>F1*G1</f>
        <v>256</v>
      </c>
    </row>
    <row r="2" spans="1:8" ht="12.75">
      <c r="A2" s="2" t="s">
        <v>7</v>
      </c>
      <c r="B2" s="2" t="s">
        <v>18</v>
      </c>
      <c r="C2" s="2" t="s">
        <v>23</v>
      </c>
      <c r="D2" s="2" t="s">
        <v>410</v>
      </c>
      <c r="E2" s="2" t="s">
        <v>892</v>
      </c>
      <c r="F2" s="3">
        <v>9</v>
      </c>
      <c r="G2" s="3">
        <v>4</v>
      </c>
      <c r="H2">
        <f aca="true" t="shared" si="0" ref="H2:H32">F2*G2</f>
        <v>36</v>
      </c>
    </row>
    <row r="3" spans="1:8" ht="12.75">
      <c r="A3" s="2" t="s">
        <v>7</v>
      </c>
      <c r="B3" s="2" t="s">
        <v>18</v>
      </c>
      <c r="C3" s="2" t="s">
        <v>23</v>
      </c>
      <c r="D3" s="2" t="s">
        <v>411</v>
      </c>
      <c r="E3" s="2" t="s">
        <v>893</v>
      </c>
      <c r="F3" s="3">
        <v>24</v>
      </c>
      <c r="G3" s="3">
        <v>4</v>
      </c>
      <c r="H3">
        <f t="shared" si="0"/>
        <v>96</v>
      </c>
    </row>
    <row r="4" spans="1:8" ht="12.75">
      <c r="A4" s="2" t="s">
        <v>7</v>
      </c>
      <c r="B4" s="2" t="s">
        <v>18</v>
      </c>
      <c r="C4" s="2" t="s">
        <v>23</v>
      </c>
      <c r="D4" s="2" t="s">
        <v>412</v>
      </c>
      <c r="E4" s="2" t="s">
        <v>894</v>
      </c>
      <c r="F4" s="3">
        <v>4</v>
      </c>
      <c r="G4" s="3">
        <v>4</v>
      </c>
      <c r="H4">
        <f t="shared" si="0"/>
        <v>16</v>
      </c>
    </row>
    <row r="5" spans="1:8" ht="12.75">
      <c r="A5" s="2" t="s">
        <v>7</v>
      </c>
      <c r="B5" s="2" t="s">
        <v>18</v>
      </c>
      <c r="C5" s="2" t="s">
        <v>24</v>
      </c>
      <c r="D5" s="2" t="s">
        <v>412</v>
      </c>
      <c r="E5" s="2" t="s">
        <v>894</v>
      </c>
      <c r="F5" s="3">
        <v>11</v>
      </c>
      <c r="G5" s="3">
        <v>4</v>
      </c>
      <c r="H5">
        <f t="shared" si="0"/>
        <v>44</v>
      </c>
    </row>
    <row r="6" spans="1:8" ht="12.75">
      <c r="A6" s="2" t="s">
        <v>7</v>
      </c>
      <c r="B6" s="2" t="s">
        <v>18</v>
      </c>
      <c r="C6" s="2" t="s">
        <v>23</v>
      </c>
      <c r="D6" s="2" t="s">
        <v>413</v>
      </c>
      <c r="E6" s="2" t="s">
        <v>895</v>
      </c>
      <c r="F6" s="3">
        <v>547</v>
      </c>
      <c r="G6" s="3">
        <v>0</v>
      </c>
      <c r="H6">
        <f t="shared" si="0"/>
        <v>0</v>
      </c>
    </row>
    <row r="7" spans="1:8" ht="12.75">
      <c r="A7" s="2" t="s">
        <v>7</v>
      </c>
      <c r="B7" s="2" t="s">
        <v>18</v>
      </c>
      <c r="C7" s="2" t="s">
        <v>24</v>
      </c>
      <c r="D7" s="2" t="s">
        <v>414</v>
      </c>
      <c r="E7" s="2" t="s">
        <v>896</v>
      </c>
      <c r="F7" s="3">
        <v>394</v>
      </c>
      <c r="G7" s="3">
        <v>0</v>
      </c>
      <c r="H7">
        <f t="shared" si="0"/>
        <v>0</v>
      </c>
    </row>
    <row r="8" spans="1:8" ht="12.75">
      <c r="A8" s="2" t="s">
        <v>7</v>
      </c>
      <c r="B8" s="2" t="s">
        <v>18</v>
      </c>
      <c r="C8" s="2" t="s">
        <v>23</v>
      </c>
      <c r="D8" s="2" t="s">
        <v>415</v>
      </c>
      <c r="E8" s="2" t="s">
        <v>897</v>
      </c>
      <c r="F8" s="3">
        <v>103</v>
      </c>
      <c r="G8" s="3">
        <v>5</v>
      </c>
      <c r="H8">
        <f t="shared" si="0"/>
        <v>515</v>
      </c>
    </row>
    <row r="9" spans="1:8" ht="12.75">
      <c r="A9" s="2" t="s">
        <v>7</v>
      </c>
      <c r="B9" s="2" t="s">
        <v>18</v>
      </c>
      <c r="C9" s="2" t="s">
        <v>23</v>
      </c>
      <c r="D9" s="2" t="s">
        <v>416</v>
      </c>
      <c r="E9" s="2" t="s">
        <v>897</v>
      </c>
      <c r="F9" s="3">
        <v>3</v>
      </c>
      <c r="G9" s="3">
        <v>5</v>
      </c>
      <c r="H9">
        <f t="shared" si="0"/>
        <v>15</v>
      </c>
    </row>
    <row r="10" spans="1:8" ht="12.75">
      <c r="A10" s="2" t="s">
        <v>7</v>
      </c>
      <c r="B10" s="2" t="s">
        <v>18</v>
      </c>
      <c r="C10" s="2" t="s">
        <v>23</v>
      </c>
      <c r="D10" s="2" t="s">
        <v>417</v>
      </c>
      <c r="E10" s="2" t="s">
        <v>898</v>
      </c>
      <c r="F10" s="3">
        <v>566</v>
      </c>
      <c r="G10" s="3">
        <v>10</v>
      </c>
      <c r="H10">
        <f t="shared" si="0"/>
        <v>5660</v>
      </c>
    </row>
    <row r="11" spans="1:8" ht="12.75">
      <c r="A11" s="2" t="s">
        <v>7</v>
      </c>
      <c r="B11" s="2" t="s">
        <v>18</v>
      </c>
      <c r="C11" s="2" t="s">
        <v>24</v>
      </c>
      <c r="D11" s="2" t="s">
        <v>418</v>
      </c>
      <c r="E11" s="2" t="s">
        <v>899</v>
      </c>
      <c r="F11" s="3">
        <v>410</v>
      </c>
      <c r="G11" s="3">
        <v>6</v>
      </c>
      <c r="H11">
        <f t="shared" si="0"/>
        <v>2460</v>
      </c>
    </row>
    <row r="12" spans="1:8" ht="12.75">
      <c r="A12" s="2" t="s">
        <v>7</v>
      </c>
      <c r="B12" s="2" t="s">
        <v>18</v>
      </c>
      <c r="C12" s="2" t="s">
        <v>24</v>
      </c>
      <c r="D12" s="2" t="s">
        <v>419</v>
      </c>
      <c r="E12" s="2" t="s">
        <v>899</v>
      </c>
      <c r="F12" s="3">
        <v>23</v>
      </c>
      <c r="G12" s="3">
        <v>6</v>
      </c>
      <c r="H12">
        <f t="shared" si="0"/>
        <v>138</v>
      </c>
    </row>
    <row r="13" spans="1:8" ht="12.75">
      <c r="A13" s="2" t="s">
        <v>7</v>
      </c>
      <c r="B13" s="2" t="s">
        <v>18</v>
      </c>
      <c r="C13" s="2" t="s">
        <v>23</v>
      </c>
      <c r="D13" s="2" t="s">
        <v>420</v>
      </c>
      <c r="E13" s="2" t="s">
        <v>900</v>
      </c>
      <c r="F13" s="3">
        <v>18</v>
      </c>
      <c r="G13" s="3">
        <v>5</v>
      </c>
      <c r="H13">
        <f t="shared" si="0"/>
        <v>90</v>
      </c>
    </row>
    <row r="14" spans="1:8" ht="12.75">
      <c r="A14" s="2" t="s">
        <v>7</v>
      </c>
      <c r="B14" s="2" t="s">
        <v>18</v>
      </c>
      <c r="C14" s="2" t="s">
        <v>24</v>
      </c>
      <c r="D14" s="2" t="s">
        <v>421</v>
      </c>
      <c r="E14" s="2" t="s">
        <v>901</v>
      </c>
      <c r="F14" s="3">
        <v>23</v>
      </c>
      <c r="G14" s="3">
        <v>4</v>
      </c>
      <c r="H14">
        <f t="shared" si="0"/>
        <v>92</v>
      </c>
    </row>
    <row r="15" spans="1:8" ht="12.75">
      <c r="A15" s="2" t="s">
        <v>7</v>
      </c>
      <c r="B15" s="2" t="s">
        <v>18</v>
      </c>
      <c r="C15" s="2" t="s">
        <v>24</v>
      </c>
      <c r="D15" s="2" t="s">
        <v>422</v>
      </c>
      <c r="E15" s="2" t="s">
        <v>902</v>
      </c>
      <c r="F15" s="3">
        <v>285</v>
      </c>
      <c r="G15" s="3">
        <v>4</v>
      </c>
      <c r="H15">
        <f t="shared" si="0"/>
        <v>1140</v>
      </c>
    </row>
    <row r="16" spans="1:8" ht="12.75">
      <c r="A16" s="2" t="s">
        <v>7</v>
      </c>
      <c r="B16" s="2" t="s">
        <v>18</v>
      </c>
      <c r="C16" s="2" t="s">
        <v>23</v>
      </c>
      <c r="D16" s="2" t="s">
        <v>422</v>
      </c>
      <c r="E16" s="2" t="s">
        <v>902</v>
      </c>
      <c r="F16" s="3">
        <v>6</v>
      </c>
      <c r="G16" s="3">
        <v>4</v>
      </c>
      <c r="H16">
        <f t="shared" si="0"/>
        <v>24</v>
      </c>
    </row>
    <row r="17" spans="1:8" ht="12.75">
      <c r="A17" s="2" t="s">
        <v>7</v>
      </c>
      <c r="B17" s="2" t="s">
        <v>18</v>
      </c>
      <c r="C17" s="2" t="s">
        <v>23</v>
      </c>
      <c r="D17" s="2" t="s">
        <v>423</v>
      </c>
      <c r="E17" s="2" t="s">
        <v>902</v>
      </c>
      <c r="F17" s="3">
        <v>44</v>
      </c>
      <c r="G17" s="3">
        <v>4</v>
      </c>
      <c r="H17">
        <f t="shared" si="0"/>
        <v>176</v>
      </c>
    </row>
    <row r="18" spans="1:8" ht="12.75">
      <c r="A18" s="2" t="s">
        <v>7</v>
      </c>
      <c r="B18" s="2" t="s">
        <v>18</v>
      </c>
      <c r="C18" s="2" t="s">
        <v>23</v>
      </c>
      <c r="D18" s="2" t="s">
        <v>424</v>
      </c>
      <c r="E18" s="2" t="s">
        <v>903</v>
      </c>
      <c r="F18" s="3">
        <v>520</v>
      </c>
      <c r="G18" s="3">
        <v>5</v>
      </c>
      <c r="H18">
        <f t="shared" si="0"/>
        <v>2600</v>
      </c>
    </row>
    <row r="19" spans="1:8" ht="12.75">
      <c r="A19" s="2" t="s">
        <v>7</v>
      </c>
      <c r="B19" s="2" t="s">
        <v>18</v>
      </c>
      <c r="C19" s="2" t="s">
        <v>24</v>
      </c>
      <c r="D19" s="2" t="s">
        <v>425</v>
      </c>
      <c r="E19" s="2" t="s">
        <v>904</v>
      </c>
      <c r="F19" s="3">
        <v>61</v>
      </c>
      <c r="G19" s="3">
        <v>0</v>
      </c>
      <c r="H19">
        <f t="shared" si="0"/>
        <v>0</v>
      </c>
    </row>
    <row r="20" spans="1:8" ht="12.75">
      <c r="A20" s="2" t="s">
        <v>7</v>
      </c>
      <c r="B20" s="2" t="s">
        <v>18</v>
      </c>
      <c r="C20" s="2" t="s">
        <v>24</v>
      </c>
      <c r="D20" s="2" t="s">
        <v>426</v>
      </c>
      <c r="E20" s="2" t="s">
        <v>905</v>
      </c>
      <c r="F20" s="3">
        <v>26</v>
      </c>
      <c r="G20" s="3">
        <v>5</v>
      </c>
      <c r="H20">
        <f t="shared" si="0"/>
        <v>130</v>
      </c>
    </row>
    <row r="21" spans="1:8" ht="12.75">
      <c r="A21" s="2" t="s">
        <v>7</v>
      </c>
      <c r="B21" s="2" t="s">
        <v>18</v>
      </c>
      <c r="C21" s="2" t="s">
        <v>24</v>
      </c>
      <c r="D21" s="2" t="s">
        <v>427</v>
      </c>
      <c r="E21" s="2" t="s">
        <v>905</v>
      </c>
      <c r="F21" s="3">
        <v>62</v>
      </c>
      <c r="G21" s="3">
        <v>5</v>
      </c>
      <c r="H21">
        <f t="shared" si="0"/>
        <v>310</v>
      </c>
    </row>
    <row r="22" spans="1:8" ht="12.75">
      <c r="A22" s="2" t="s">
        <v>7</v>
      </c>
      <c r="B22" s="2" t="s">
        <v>18</v>
      </c>
      <c r="C22" s="2" t="s">
        <v>23</v>
      </c>
      <c r="D22" s="2" t="s">
        <v>428</v>
      </c>
      <c r="E22" s="2" t="s">
        <v>906</v>
      </c>
      <c r="F22" s="3">
        <v>533</v>
      </c>
      <c r="G22" s="3">
        <v>3</v>
      </c>
      <c r="H22">
        <f t="shared" si="0"/>
        <v>1599</v>
      </c>
    </row>
    <row r="23" spans="1:8" ht="12.75">
      <c r="A23" s="2" t="s">
        <v>7</v>
      </c>
      <c r="B23" s="2" t="s">
        <v>18</v>
      </c>
      <c r="C23" s="2" t="s">
        <v>24</v>
      </c>
      <c r="D23" s="2" t="s">
        <v>429</v>
      </c>
      <c r="E23" s="2" t="s">
        <v>906</v>
      </c>
      <c r="F23" s="3">
        <v>28</v>
      </c>
      <c r="G23" s="3">
        <v>3</v>
      </c>
      <c r="H23">
        <f t="shared" si="0"/>
        <v>84</v>
      </c>
    </row>
    <row r="24" spans="1:8" ht="12.75">
      <c r="A24" s="2" t="s">
        <v>7</v>
      </c>
      <c r="B24" s="2" t="s">
        <v>18</v>
      </c>
      <c r="C24" s="2" t="s">
        <v>24</v>
      </c>
      <c r="D24" s="2" t="s">
        <v>430</v>
      </c>
      <c r="E24" s="2" t="s">
        <v>907</v>
      </c>
      <c r="F24" s="3">
        <v>519</v>
      </c>
      <c r="G24" s="3">
        <v>8</v>
      </c>
      <c r="H24">
        <f t="shared" si="0"/>
        <v>4152</v>
      </c>
    </row>
    <row r="25" spans="1:8" ht="12.75">
      <c r="A25" s="2" t="s">
        <v>7</v>
      </c>
      <c r="B25" s="2" t="s">
        <v>18</v>
      </c>
      <c r="C25" s="2" t="s">
        <v>23</v>
      </c>
      <c r="D25" s="2" t="s">
        <v>431</v>
      </c>
      <c r="E25" s="2" t="s">
        <v>907</v>
      </c>
      <c r="F25" s="3">
        <v>13</v>
      </c>
      <c r="G25" s="3">
        <v>8</v>
      </c>
      <c r="H25">
        <f t="shared" si="0"/>
        <v>104</v>
      </c>
    </row>
    <row r="26" spans="1:8" ht="12.75">
      <c r="A26" s="2" t="s">
        <v>7</v>
      </c>
      <c r="B26" s="2" t="s">
        <v>18</v>
      </c>
      <c r="C26" s="2" t="s">
        <v>24</v>
      </c>
      <c r="D26" s="2" t="s">
        <v>432</v>
      </c>
      <c r="E26" s="2" t="s">
        <v>908</v>
      </c>
      <c r="F26" s="3">
        <v>42</v>
      </c>
      <c r="G26" s="3">
        <v>4</v>
      </c>
      <c r="H26">
        <f t="shared" si="0"/>
        <v>168</v>
      </c>
    </row>
    <row r="27" spans="1:8" ht="12.75">
      <c r="A27" s="2" t="s">
        <v>7</v>
      </c>
      <c r="B27" s="2" t="s">
        <v>18</v>
      </c>
      <c r="C27" s="2" t="s">
        <v>24</v>
      </c>
      <c r="D27" s="2" t="s">
        <v>433</v>
      </c>
      <c r="E27" s="2" t="s">
        <v>909</v>
      </c>
      <c r="F27" s="3">
        <v>8</v>
      </c>
      <c r="G27" s="3">
        <v>4</v>
      </c>
      <c r="H27">
        <f t="shared" si="0"/>
        <v>32</v>
      </c>
    </row>
    <row r="28" spans="1:8" ht="12.75">
      <c r="A28" s="2" t="s">
        <v>7</v>
      </c>
      <c r="B28" s="2" t="s">
        <v>18</v>
      </c>
      <c r="C28" s="2" t="s">
        <v>24</v>
      </c>
      <c r="D28" s="2" t="s">
        <v>434</v>
      </c>
      <c r="E28" s="2" t="s">
        <v>910</v>
      </c>
      <c r="F28" s="3">
        <v>26</v>
      </c>
      <c r="G28" s="3">
        <v>2</v>
      </c>
      <c r="H28">
        <f t="shared" si="0"/>
        <v>52</v>
      </c>
    </row>
    <row r="29" spans="1:8" ht="12.75">
      <c r="A29" s="2" t="s">
        <v>7</v>
      </c>
      <c r="B29" s="2" t="s">
        <v>18</v>
      </c>
      <c r="C29" s="2" t="s">
        <v>23</v>
      </c>
      <c r="D29" s="2" t="s">
        <v>435</v>
      </c>
      <c r="E29" s="2" t="s">
        <v>911</v>
      </c>
      <c r="F29" s="3">
        <v>117</v>
      </c>
      <c r="G29" s="3">
        <v>5</v>
      </c>
      <c r="H29">
        <f t="shared" si="0"/>
        <v>585</v>
      </c>
    </row>
    <row r="30" spans="1:8" ht="12.75">
      <c r="A30" s="2" t="s">
        <v>7</v>
      </c>
      <c r="B30" s="2" t="s">
        <v>18</v>
      </c>
      <c r="C30" s="2" t="s">
        <v>23</v>
      </c>
      <c r="D30" s="2" t="s">
        <v>436</v>
      </c>
      <c r="E30" s="2" t="s">
        <v>911</v>
      </c>
      <c r="F30" s="3">
        <v>13</v>
      </c>
      <c r="G30" s="3">
        <v>5</v>
      </c>
      <c r="H30">
        <f t="shared" si="0"/>
        <v>65</v>
      </c>
    </row>
    <row r="31" spans="1:8" ht="12.75">
      <c r="A31" s="2"/>
      <c r="B31" s="2"/>
      <c r="C31" s="2"/>
      <c r="D31" s="2"/>
      <c r="E31" s="6" t="s">
        <v>692</v>
      </c>
      <c r="F31" s="3">
        <v>5</v>
      </c>
      <c r="G31" s="3">
        <v>10</v>
      </c>
      <c r="H31">
        <f t="shared" si="0"/>
        <v>50</v>
      </c>
    </row>
    <row r="32" spans="1:8" ht="12.75">
      <c r="A32" s="2"/>
      <c r="B32" s="2"/>
      <c r="C32" s="2"/>
      <c r="D32" s="2"/>
      <c r="E32" s="6" t="s">
        <v>696</v>
      </c>
      <c r="F32" s="3">
        <v>5</v>
      </c>
      <c r="G32" s="3">
        <v>18</v>
      </c>
      <c r="H32">
        <f t="shared" si="0"/>
        <v>90</v>
      </c>
    </row>
    <row r="33" ht="12.75">
      <c r="H33">
        <f>SUM(H1:H32)</f>
        <v>20779</v>
      </c>
    </row>
    <row r="36" spans="8:9" ht="12.75">
      <c r="H36" t="s">
        <v>7</v>
      </c>
      <c r="I36" s="4" t="s">
        <v>1045</v>
      </c>
    </row>
    <row r="37" spans="7:9" ht="12.75">
      <c r="G37" t="s">
        <v>1034</v>
      </c>
      <c r="H37">
        <f>H10+H11+H18+H22+H24+H28</f>
        <v>16523</v>
      </c>
      <c r="I37">
        <f>0.7*H37</f>
        <v>11566.099999999999</v>
      </c>
    </row>
    <row r="38" spans="7:9" ht="12.75">
      <c r="G38" t="s">
        <v>1035</v>
      </c>
      <c r="H38">
        <f>H8+H13+H15+H16+H26+H29+H31</f>
        <v>2572</v>
      </c>
      <c r="I38">
        <f>H38</f>
        <v>2572</v>
      </c>
    </row>
    <row r="39" spans="7:9" ht="12.75">
      <c r="G39" t="s">
        <v>1036</v>
      </c>
      <c r="H39">
        <f>H1+H2+H3+H4+H5+H14+H21+H32</f>
        <v>940</v>
      </c>
      <c r="I39">
        <f>1.5*H39</f>
        <v>1410</v>
      </c>
    </row>
    <row r="40" spans="7:9" ht="12.75">
      <c r="G40" t="s">
        <v>1037</v>
      </c>
      <c r="H40">
        <f>H20</f>
        <v>130</v>
      </c>
      <c r="I40">
        <f>1.5*H40</f>
        <v>195</v>
      </c>
    </row>
    <row r="41" spans="7:9" ht="12.75">
      <c r="G41" t="s">
        <v>1038</v>
      </c>
      <c r="H41">
        <f>H12+H23</f>
        <v>222</v>
      </c>
      <c r="I41">
        <f>0.21*H41</f>
        <v>46.62</v>
      </c>
    </row>
    <row r="42" spans="7:9" ht="12.75">
      <c r="G42" t="s">
        <v>1039</v>
      </c>
      <c r="H42">
        <f>H9+H17+H25+H27+H30</f>
        <v>392</v>
      </c>
      <c r="I42">
        <f>0.3*H42</f>
        <v>117.6</v>
      </c>
    </row>
    <row r="43" spans="7:9" ht="12.75">
      <c r="G43" t="s">
        <v>1040</v>
      </c>
      <c r="H43" s="5">
        <f>SUM(H37:H42)</f>
        <v>20779</v>
      </c>
      <c r="I43" s="4">
        <f>SUM(I37:I42)</f>
        <v>15907.32</v>
      </c>
    </row>
    <row r="45" ht="12.75">
      <c r="G45" t="s">
        <v>1041</v>
      </c>
    </row>
    <row r="46" spans="7:8" ht="12.75">
      <c r="G46" t="s">
        <v>1042</v>
      </c>
      <c r="H46">
        <v>5</v>
      </c>
    </row>
    <row r="47" spans="7:8" ht="12.75">
      <c r="G47" t="s">
        <v>1043</v>
      </c>
      <c r="H47">
        <v>5</v>
      </c>
    </row>
    <row r="48" ht="12.75">
      <c r="G48" t="s">
        <v>1044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2">
      <selection activeCell="H79" sqref="H79"/>
    </sheetView>
  </sheetViews>
  <sheetFormatPr defaultColWidth="9.140625" defaultRowHeight="12.75"/>
  <cols>
    <col min="2" max="2" width="46.28125" style="0" customWidth="1"/>
    <col min="3" max="3" width="13.140625" style="0" customWidth="1"/>
    <col min="4" max="4" width="12.8515625" style="0" customWidth="1"/>
    <col min="5" max="5" width="32.57421875" style="0" customWidth="1"/>
    <col min="6" max="6" width="6.00390625" style="0" customWidth="1"/>
  </cols>
  <sheetData>
    <row r="1" spans="1:8" ht="12.75" customHeight="1">
      <c r="A1" s="2" t="s">
        <v>5</v>
      </c>
      <c r="B1" s="2" t="s">
        <v>16</v>
      </c>
      <c r="C1" s="2" t="s">
        <v>23</v>
      </c>
      <c r="D1" s="2" t="s">
        <v>261</v>
      </c>
      <c r="E1" s="2" t="s">
        <v>802</v>
      </c>
      <c r="F1" s="3">
        <v>17</v>
      </c>
      <c r="G1" s="3">
        <v>7</v>
      </c>
      <c r="H1">
        <f>F1*G1</f>
        <v>119</v>
      </c>
    </row>
    <row r="2" spans="1:8" ht="12.75" customHeight="1">
      <c r="A2" s="2" t="s">
        <v>5</v>
      </c>
      <c r="B2" s="2" t="s">
        <v>16</v>
      </c>
      <c r="C2" s="2" t="s">
        <v>23</v>
      </c>
      <c r="D2" s="2" t="s">
        <v>262</v>
      </c>
      <c r="E2" s="2" t="s">
        <v>803</v>
      </c>
      <c r="F2" s="3">
        <v>1</v>
      </c>
      <c r="G2" s="3">
        <v>4</v>
      </c>
      <c r="H2">
        <f aca="true" t="shared" si="0" ref="H2:H65">F2*G2</f>
        <v>4</v>
      </c>
    </row>
    <row r="3" spans="1:8" ht="12.75" customHeight="1">
      <c r="A3" s="2" t="s">
        <v>5</v>
      </c>
      <c r="B3" s="2" t="s">
        <v>16</v>
      </c>
      <c r="C3" s="2" t="s">
        <v>24</v>
      </c>
      <c r="D3" s="2" t="s">
        <v>263</v>
      </c>
      <c r="E3" s="2" t="s">
        <v>692</v>
      </c>
      <c r="F3" s="3">
        <v>9</v>
      </c>
      <c r="G3" s="3">
        <v>10</v>
      </c>
      <c r="H3">
        <f t="shared" si="0"/>
        <v>90</v>
      </c>
    </row>
    <row r="4" spans="1:8" ht="12.75" customHeight="1">
      <c r="A4" s="2" t="s">
        <v>5</v>
      </c>
      <c r="B4" s="2" t="s">
        <v>16</v>
      </c>
      <c r="C4" s="2" t="s">
        <v>24</v>
      </c>
      <c r="D4" s="2" t="s">
        <v>264</v>
      </c>
      <c r="E4" s="2" t="s">
        <v>692</v>
      </c>
      <c r="F4" s="3">
        <v>3</v>
      </c>
      <c r="G4" s="3">
        <v>10</v>
      </c>
      <c r="H4">
        <f t="shared" si="0"/>
        <v>30</v>
      </c>
    </row>
    <row r="5" spans="1:8" ht="12.75" customHeight="1">
      <c r="A5" s="2" t="s">
        <v>5</v>
      </c>
      <c r="B5" s="2" t="s">
        <v>16</v>
      </c>
      <c r="C5" s="2" t="s">
        <v>23</v>
      </c>
      <c r="D5" s="2" t="s">
        <v>265</v>
      </c>
      <c r="E5" s="2" t="s">
        <v>804</v>
      </c>
      <c r="F5" s="3">
        <v>4</v>
      </c>
      <c r="G5" s="3">
        <v>6</v>
      </c>
      <c r="H5">
        <f t="shared" si="0"/>
        <v>24</v>
      </c>
    </row>
    <row r="6" spans="1:8" ht="12.75" customHeight="1">
      <c r="A6" s="2" t="s">
        <v>5</v>
      </c>
      <c r="B6" s="2" t="s">
        <v>16</v>
      </c>
      <c r="C6" s="2" t="s">
        <v>24</v>
      </c>
      <c r="D6" s="2" t="s">
        <v>266</v>
      </c>
      <c r="E6" s="2" t="s">
        <v>805</v>
      </c>
      <c r="F6" s="3">
        <v>3</v>
      </c>
      <c r="G6" s="3">
        <v>4</v>
      </c>
      <c r="H6">
        <f t="shared" si="0"/>
        <v>12</v>
      </c>
    </row>
    <row r="7" spans="1:8" ht="12.75" customHeight="1">
      <c r="A7" s="2" t="s">
        <v>5</v>
      </c>
      <c r="B7" s="2" t="s">
        <v>16</v>
      </c>
      <c r="C7" s="2" t="s">
        <v>24</v>
      </c>
      <c r="D7" s="2" t="s">
        <v>267</v>
      </c>
      <c r="E7" s="2" t="s">
        <v>805</v>
      </c>
      <c r="F7" s="3">
        <v>4</v>
      </c>
      <c r="G7" s="3">
        <v>4</v>
      </c>
      <c r="H7">
        <f t="shared" si="0"/>
        <v>16</v>
      </c>
    </row>
    <row r="8" spans="1:8" ht="12.75" customHeight="1">
      <c r="A8" s="2" t="s">
        <v>5</v>
      </c>
      <c r="B8" s="2" t="s">
        <v>16</v>
      </c>
      <c r="C8" s="2" t="s">
        <v>23</v>
      </c>
      <c r="D8" s="2" t="s">
        <v>268</v>
      </c>
      <c r="E8" s="2" t="s">
        <v>806</v>
      </c>
      <c r="F8" s="3">
        <v>7</v>
      </c>
      <c r="G8" s="3">
        <v>5</v>
      </c>
      <c r="H8">
        <f t="shared" si="0"/>
        <v>35</v>
      </c>
    </row>
    <row r="9" spans="1:8" ht="12.75" customHeight="1">
      <c r="A9" s="2" t="s">
        <v>5</v>
      </c>
      <c r="B9" s="2" t="s">
        <v>16</v>
      </c>
      <c r="C9" s="2" t="s">
        <v>23</v>
      </c>
      <c r="D9" s="2" t="s">
        <v>269</v>
      </c>
      <c r="E9" s="2" t="s">
        <v>807</v>
      </c>
      <c r="F9" s="3">
        <v>22</v>
      </c>
      <c r="G9" s="3">
        <v>4</v>
      </c>
      <c r="H9">
        <f t="shared" si="0"/>
        <v>88</v>
      </c>
    </row>
    <row r="10" spans="1:8" ht="12.75" customHeight="1">
      <c r="A10" s="2" t="s">
        <v>5</v>
      </c>
      <c r="B10" s="2" t="s">
        <v>16</v>
      </c>
      <c r="C10" s="2" t="s">
        <v>24</v>
      </c>
      <c r="D10" s="2" t="s">
        <v>270</v>
      </c>
      <c r="E10" s="2" t="s">
        <v>808</v>
      </c>
      <c r="F10" s="3">
        <v>9</v>
      </c>
      <c r="G10" s="3">
        <v>4</v>
      </c>
      <c r="H10">
        <f t="shared" si="0"/>
        <v>36</v>
      </c>
    </row>
    <row r="11" spans="1:8" ht="12.75" customHeight="1">
      <c r="A11" s="2" t="s">
        <v>5</v>
      </c>
      <c r="B11" s="2" t="s">
        <v>16</v>
      </c>
      <c r="C11" s="2" t="s">
        <v>24</v>
      </c>
      <c r="D11" s="2" t="s">
        <v>271</v>
      </c>
      <c r="E11" s="2" t="s">
        <v>808</v>
      </c>
      <c r="F11" s="3">
        <v>3</v>
      </c>
      <c r="G11" s="3">
        <v>4</v>
      </c>
      <c r="H11">
        <f t="shared" si="0"/>
        <v>12</v>
      </c>
    </row>
    <row r="12" spans="1:8" ht="12.75" customHeight="1">
      <c r="A12" s="2" t="s">
        <v>5</v>
      </c>
      <c r="B12" s="2" t="s">
        <v>16</v>
      </c>
      <c r="C12" s="2" t="s">
        <v>23</v>
      </c>
      <c r="D12" s="2" t="s">
        <v>272</v>
      </c>
      <c r="E12" s="2" t="s">
        <v>809</v>
      </c>
      <c r="F12" s="3">
        <v>4</v>
      </c>
      <c r="G12" s="3">
        <v>7</v>
      </c>
      <c r="H12">
        <f t="shared" si="0"/>
        <v>28</v>
      </c>
    </row>
    <row r="13" spans="1:8" ht="12.75" customHeight="1">
      <c r="A13" s="2" t="s">
        <v>5</v>
      </c>
      <c r="B13" s="2" t="s">
        <v>16</v>
      </c>
      <c r="C13" s="2" t="s">
        <v>23</v>
      </c>
      <c r="D13" s="2" t="s">
        <v>273</v>
      </c>
      <c r="E13" s="2" t="s">
        <v>696</v>
      </c>
      <c r="F13" s="3">
        <v>1</v>
      </c>
      <c r="G13" s="3">
        <v>18</v>
      </c>
      <c r="H13">
        <v>18</v>
      </c>
    </row>
    <row r="14" spans="1:8" ht="12.75" customHeight="1">
      <c r="A14" s="2" t="s">
        <v>5</v>
      </c>
      <c r="B14" s="2" t="s">
        <v>16</v>
      </c>
      <c r="C14" s="2" t="s">
        <v>24</v>
      </c>
      <c r="D14" s="2" t="s">
        <v>273</v>
      </c>
      <c r="E14" s="2" t="s">
        <v>696</v>
      </c>
      <c r="F14" s="3">
        <v>2</v>
      </c>
      <c r="G14" s="3">
        <v>18</v>
      </c>
      <c r="H14">
        <f t="shared" si="0"/>
        <v>36</v>
      </c>
    </row>
    <row r="15" spans="1:8" ht="12.75" customHeight="1">
      <c r="A15" s="2" t="s">
        <v>5</v>
      </c>
      <c r="B15" s="2" t="s">
        <v>16</v>
      </c>
      <c r="C15" s="2" t="s">
        <v>24</v>
      </c>
      <c r="D15" s="2" t="s">
        <v>274</v>
      </c>
      <c r="E15" s="2" t="s">
        <v>696</v>
      </c>
      <c r="F15" s="3">
        <v>9</v>
      </c>
      <c r="G15" s="3">
        <v>18</v>
      </c>
      <c r="H15">
        <f t="shared" si="0"/>
        <v>162</v>
      </c>
    </row>
    <row r="16" spans="1:8" ht="12.75" customHeight="1">
      <c r="A16" s="2" t="s">
        <v>5</v>
      </c>
      <c r="B16" s="2" t="s">
        <v>16</v>
      </c>
      <c r="C16" s="2" t="s">
        <v>23</v>
      </c>
      <c r="D16" s="2" t="s">
        <v>275</v>
      </c>
      <c r="E16" s="2" t="s">
        <v>696</v>
      </c>
      <c r="F16" s="3">
        <v>1</v>
      </c>
      <c r="G16" s="3">
        <v>18</v>
      </c>
      <c r="H16">
        <f t="shared" si="0"/>
        <v>18</v>
      </c>
    </row>
    <row r="17" spans="1:8" ht="12.75" customHeight="1">
      <c r="A17" s="2" t="s">
        <v>5</v>
      </c>
      <c r="B17" s="2" t="s">
        <v>16</v>
      </c>
      <c r="C17" s="2" t="s">
        <v>24</v>
      </c>
      <c r="D17" s="2" t="s">
        <v>275</v>
      </c>
      <c r="E17" s="2" t="s">
        <v>696</v>
      </c>
      <c r="F17" s="3">
        <v>5</v>
      </c>
      <c r="G17" s="3">
        <v>18</v>
      </c>
      <c r="H17">
        <f t="shared" si="0"/>
        <v>90</v>
      </c>
    </row>
    <row r="18" spans="1:8" ht="12.75" customHeight="1">
      <c r="A18" s="2" t="s">
        <v>5</v>
      </c>
      <c r="B18" s="2" t="s">
        <v>16</v>
      </c>
      <c r="C18" s="2" t="s">
        <v>24</v>
      </c>
      <c r="D18" s="2" t="s">
        <v>276</v>
      </c>
      <c r="E18" s="2" t="s">
        <v>810</v>
      </c>
      <c r="F18" s="3">
        <v>9</v>
      </c>
      <c r="G18" s="3">
        <v>6</v>
      </c>
      <c r="H18">
        <f t="shared" si="0"/>
        <v>54</v>
      </c>
    </row>
    <row r="19" spans="1:8" ht="12.75" customHeight="1">
      <c r="A19" s="2" t="s">
        <v>5</v>
      </c>
      <c r="B19" s="2" t="s">
        <v>16</v>
      </c>
      <c r="C19" s="2" t="s">
        <v>23</v>
      </c>
      <c r="D19" s="2" t="s">
        <v>277</v>
      </c>
      <c r="E19" s="2" t="s">
        <v>810</v>
      </c>
      <c r="F19" s="3">
        <v>1</v>
      </c>
      <c r="G19" s="3">
        <v>6</v>
      </c>
      <c r="H19">
        <f t="shared" si="0"/>
        <v>6</v>
      </c>
    </row>
    <row r="20" spans="1:8" ht="12.75" customHeight="1">
      <c r="A20" s="2" t="s">
        <v>5</v>
      </c>
      <c r="B20" s="2" t="s">
        <v>16</v>
      </c>
      <c r="C20" s="2" t="s">
        <v>24</v>
      </c>
      <c r="D20" s="2" t="s">
        <v>278</v>
      </c>
      <c r="E20" s="2" t="s">
        <v>811</v>
      </c>
      <c r="F20" s="3">
        <v>7</v>
      </c>
      <c r="G20" s="3">
        <v>5</v>
      </c>
      <c r="H20">
        <f t="shared" si="0"/>
        <v>35</v>
      </c>
    </row>
    <row r="21" spans="1:8" ht="12.75" customHeight="1">
      <c r="A21" s="2" t="s">
        <v>5</v>
      </c>
      <c r="B21" s="2" t="s">
        <v>16</v>
      </c>
      <c r="C21" s="2" t="s">
        <v>23</v>
      </c>
      <c r="D21" s="2" t="s">
        <v>279</v>
      </c>
      <c r="E21" s="2" t="s">
        <v>811</v>
      </c>
      <c r="F21" s="3">
        <v>3</v>
      </c>
      <c r="G21" s="3">
        <v>4</v>
      </c>
      <c r="H21">
        <f t="shared" si="0"/>
        <v>12</v>
      </c>
    </row>
    <row r="22" spans="1:8" ht="12.75" customHeight="1">
      <c r="A22" s="2" t="s">
        <v>5</v>
      </c>
      <c r="B22" s="2" t="s">
        <v>16</v>
      </c>
      <c r="C22" s="2" t="s">
        <v>23</v>
      </c>
      <c r="D22" s="2" t="s">
        <v>280</v>
      </c>
      <c r="E22" s="2" t="s">
        <v>812</v>
      </c>
      <c r="F22" s="3">
        <v>17</v>
      </c>
      <c r="G22" s="3">
        <v>2</v>
      </c>
      <c r="H22">
        <f t="shared" si="0"/>
        <v>34</v>
      </c>
    </row>
    <row r="23" spans="1:8" ht="12.75" customHeight="1">
      <c r="A23" s="2" t="s">
        <v>5</v>
      </c>
      <c r="B23" s="2" t="s">
        <v>16</v>
      </c>
      <c r="C23" s="2" t="s">
        <v>24</v>
      </c>
      <c r="D23" s="2" t="s">
        <v>281</v>
      </c>
      <c r="E23" s="2" t="s">
        <v>705</v>
      </c>
      <c r="F23" s="3">
        <v>6</v>
      </c>
      <c r="G23" s="3">
        <v>0</v>
      </c>
      <c r="H23">
        <f t="shared" si="0"/>
        <v>0</v>
      </c>
    </row>
    <row r="24" spans="1:8" ht="12.75" customHeight="1">
      <c r="A24" s="2" t="s">
        <v>5</v>
      </c>
      <c r="B24" s="2" t="s">
        <v>16</v>
      </c>
      <c r="C24" s="2" t="s">
        <v>24</v>
      </c>
      <c r="D24" s="2" t="s">
        <v>282</v>
      </c>
      <c r="E24" s="2" t="s">
        <v>705</v>
      </c>
      <c r="F24" s="3">
        <v>7</v>
      </c>
      <c r="G24" s="3">
        <v>0</v>
      </c>
      <c r="H24">
        <f t="shared" si="0"/>
        <v>0</v>
      </c>
    </row>
    <row r="25" spans="1:8" ht="12.75" customHeight="1">
      <c r="A25" s="2" t="s">
        <v>5</v>
      </c>
      <c r="B25" s="2" t="s">
        <v>16</v>
      </c>
      <c r="C25" s="2" t="s">
        <v>23</v>
      </c>
      <c r="D25" s="2" t="s">
        <v>283</v>
      </c>
      <c r="E25" s="2" t="s">
        <v>813</v>
      </c>
      <c r="F25" s="3">
        <v>7</v>
      </c>
      <c r="G25" s="3">
        <v>6</v>
      </c>
      <c r="H25">
        <f t="shared" si="0"/>
        <v>42</v>
      </c>
    </row>
    <row r="26" spans="1:8" ht="12.75" customHeight="1">
      <c r="A26" s="2" t="s">
        <v>5</v>
      </c>
      <c r="B26" s="2" t="s">
        <v>16</v>
      </c>
      <c r="C26" s="2" t="s">
        <v>24</v>
      </c>
      <c r="D26" s="2" t="s">
        <v>284</v>
      </c>
      <c r="E26" s="2" t="s">
        <v>814</v>
      </c>
      <c r="F26" s="3">
        <v>7</v>
      </c>
      <c r="G26" s="3">
        <v>5</v>
      </c>
      <c r="H26">
        <f t="shared" si="0"/>
        <v>35</v>
      </c>
    </row>
    <row r="27" spans="1:8" ht="12.75" customHeight="1">
      <c r="A27" s="2" t="s">
        <v>5</v>
      </c>
      <c r="B27" s="2" t="s">
        <v>16</v>
      </c>
      <c r="C27" s="2" t="s">
        <v>24</v>
      </c>
      <c r="D27" s="2" t="s">
        <v>285</v>
      </c>
      <c r="E27" s="2" t="s">
        <v>815</v>
      </c>
      <c r="F27" s="3">
        <v>8</v>
      </c>
      <c r="G27" s="3">
        <v>7</v>
      </c>
      <c r="H27">
        <f t="shared" si="0"/>
        <v>56</v>
      </c>
    </row>
    <row r="28" spans="1:8" ht="12.75" customHeight="1">
      <c r="A28" s="2" t="s">
        <v>5</v>
      </c>
      <c r="B28" s="2" t="s">
        <v>16</v>
      </c>
      <c r="C28" s="2" t="s">
        <v>24</v>
      </c>
      <c r="D28" s="2" t="s">
        <v>286</v>
      </c>
      <c r="E28" s="2" t="s">
        <v>815</v>
      </c>
      <c r="F28" s="3">
        <v>2</v>
      </c>
      <c r="G28" s="3">
        <v>7</v>
      </c>
      <c r="H28">
        <f t="shared" si="0"/>
        <v>14</v>
      </c>
    </row>
    <row r="29" spans="1:8" ht="12.75" customHeight="1">
      <c r="A29" s="2" t="s">
        <v>5</v>
      </c>
      <c r="B29" s="2" t="s">
        <v>16</v>
      </c>
      <c r="C29" s="2" t="s">
        <v>23</v>
      </c>
      <c r="D29" s="2" t="s">
        <v>287</v>
      </c>
      <c r="E29" s="2" t="s">
        <v>816</v>
      </c>
      <c r="F29" s="3">
        <v>14</v>
      </c>
      <c r="G29" s="3">
        <v>6</v>
      </c>
      <c r="H29">
        <f t="shared" si="0"/>
        <v>84</v>
      </c>
    </row>
    <row r="30" spans="1:8" ht="12.75" customHeight="1">
      <c r="A30" s="2" t="s">
        <v>5</v>
      </c>
      <c r="B30" s="2" t="s">
        <v>16</v>
      </c>
      <c r="C30" s="2" t="s">
        <v>23</v>
      </c>
      <c r="D30" s="2" t="s">
        <v>288</v>
      </c>
      <c r="E30" s="2" t="s">
        <v>817</v>
      </c>
      <c r="F30" s="3">
        <v>36</v>
      </c>
      <c r="G30" s="3">
        <v>6</v>
      </c>
      <c r="H30">
        <f t="shared" si="0"/>
        <v>216</v>
      </c>
    </row>
    <row r="31" spans="1:8" ht="12.75" customHeight="1">
      <c r="A31" s="2" t="s">
        <v>5</v>
      </c>
      <c r="B31" s="2" t="s">
        <v>16</v>
      </c>
      <c r="C31" s="2" t="s">
        <v>24</v>
      </c>
      <c r="D31" s="2" t="s">
        <v>289</v>
      </c>
      <c r="E31" s="2" t="s">
        <v>818</v>
      </c>
      <c r="F31" s="3">
        <v>10</v>
      </c>
      <c r="G31" s="3">
        <v>6</v>
      </c>
      <c r="H31">
        <f t="shared" si="0"/>
        <v>60</v>
      </c>
    </row>
    <row r="32" spans="1:8" ht="12.75" customHeight="1">
      <c r="A32" s="2" t="s">
        <v>5</v>
      </c>
      <c r="B32" s="2" t="s">
        <v>16</v>
      </c>
      <c r="C32" s="2" t="s">
        <v>23</v>
      </c>
      <c r="D32" s="2" t="s">
        <v>290</v>
      </c>
      <c r="E32" s="2" t="s">
        <v>819</v>
      </c>
      <c r="F32" s="3">
        <v>8</v>
      </c>
      <c r="G32" s="3">
        <v>6</v>
      </c>
      <c r="H32">
        <f t="shared" si="0"/>
        <v>48</v>
      </c>
    </row>
    <row r="33" spans="1:8" ht="12.75" customHeight="1">
      <c r="A33" s="2" t="s">
        <v>5</v>
      </c>
      <c r="B33" s="2" t="s">
        <v>16</v>
      </c>
      <c r="C33" s="2" t="s">
        <v>24</v>
      </c>
      <c r="D33" s="2" t="s">
        <v>291</v>
      </c>
      <c r="E33" s="2" t="s">
        <v>820</v>
      </c>
      <c r="F33" s="3">
        <v>1</v>
      </c>
      <c r="G33" s="3">
        <v>7</v>
      </c>
      <c r="H33">
        <f t="shared" si="0"/>
        <v>7</v>
      </c>
    </row>
    <row r="34" spans="1:8" ht="12.75" customHeight="1">
      <c r="A34" s="2" t="s">
        <v>5</v>
      </c>
      <c r="B34" s="2" t="s">
        <v>16</v>
      </c>
      <c r="C34" s="2" t="s">
        <v>24</v>
      </c>
      <c r="D34" s="2" t="s">
        <v>292</v>
      </c>
      <c r="E34" s="2" t="s">
        <v>820</v>
      </c>
      <c r="F34" s="3">
        <v>5</v>
      </c>
      <c r="G34" s="3">
        <v>7</v>
      </c>
      <c r="H34">
        <f t="shared" si="0"/>
        <v>35</v>
      </c>
    </row>
    <row r="35" spans="1:8" ht="12.75" customHeight="1">
      <c r="A35" s="2" t="s">
        <v>5</v>
      </c>
      <c r="B35" s="2" t="s">
        <v>16</v>
      </c>
      <c r="C35" s="2" t="s">
        <v>23</v>
      </c>
      <c r="D35" s="2" t="s">
        <v>293</v>
      </c>
      <c r="E35" s="2" t="s">
        <v>821</v>
      </c>
      <c r="F35" s="3">
        <v>17</v>
      </c>
      <c r="G35" s="3">
        <v>6</v>
      </c>
      <c r="H35">
        <f t="shared" si="0"/>
        <v>102</v>
      </c>
    </row>
    <row r="36" spans="1:8" ht="12.75" customHeight="1">
      <c r="A36" s="2" t="s">
        <v>5</v>
      </c>
      <c r="B36" s="2" t="s">
        <v>16</v>
      </c>
      <c r="C36" s="2" t="s">
        <v>24</v>
      </c>
      <c r="D36" s="2" t="s">
        <v>294</v>
      </c>
      <c r="E36" s="2" t="s">
        <v>822</v>
      </c>
      <c r="F36" s="3">
        <v>3</v>
      </c>
      <c r="G36" s="3">
        <v>4</v>
      </c>
      <c r="H36">
        <f t="shared" si="0"/>
        <v>12</v>
      </c>
    </row>
    <row r="37" spans="1:8" ht="12.75" customHeight="1">
      <c r="A37" s="2" t="s">
        <v>5</v>
      </c>
      <c r="B37" s="2" t="s">
        <v>16</v>
      </c>
      <c r="C37" s="2" t="s">
        <v>24</v>
      </c>
      <c r="D37" s="2" t="s">
        <v>295</v>
      </c>
      <c r="E37" s="2" t="s">
        <v>822</v>
      </c>
      <c r="F37" s="3">
        <v>4</v>
      </c>
      <c r="G37" s="3">
        <v>4</v>
      </c>
      <c r="H37">
        <f t="shared" si="0"/>
        <v>16</v>
      </c>
    </row>
    <row r="38" spans="1:8" ht="12.75" customHeight="1">
      <c r="A38" s="2" t="s">
        <v>5</v>
      </c>
      <c r="B38" s="2" t="s">
        <v>16</v>
      </c>
      <c r="C38" s="2" t="s">
        <v>24</v>
      </c>
      <c r="D38" s="2" t="s">
        <v>296</v>
      </c>
      <c r="E38" s="2" t="s">
        <v>823</v>
      </c>
      <c r="F38" s="3">
        <v>9</v>
      </c>
      <c r="G38" s="3">
        <v>4</v>
      </c>
      <c r="H38">
        <f t="shared" si="0"/>
        <v>36</v>
      </c>
    </row>
    <row r="39" spans="1:8" ht="12.75" customHeight="1">
      <c r="A39" s="2" t="s">
        <v>5</v>
      </c>
      <c r="B39" s="2" t="s">
        <v>16</v>
      </c>
      <c r="C39" s="2" t="s">
        <v>24</v>
      </c>
      <c r="D39" s="2" t="s">
        <v>297</v>
      </c>
      <c r="E39" s="2" t="s">
        <v>823</v>
      </c>
      <c r="F39" s="3">
        <v>3</v>
      </c>
      <c r="G39" s="3">
        <v>4</v>
      </c>
      <c r="H39">
        <f t="shared" si="0"/>
        <v>12</v>
      </c>
    </row>
    <row r="40" spans="1:8" ht="12.75" customHeight="1">
      <c r="A40" s="2" t="s">
        <v>5</v>
      </c>
      <c r="B40" s="2" t="s">
        <v>16</v>
      </c>
      <c r="C40" s="2" t="s">
        <v>24</v>
      </c>
      <c r="D40" s="2" t="s">
        <v>298</v>
      </c>
      <c r="E40" s="2" t="s">
        <v>824</v>
      </c>
      <c r="F40" s="3">
        <v>9</v>
      </c>
      <c r="G40" s="3">
        <v>2</v>
      </c>
      <c r="H40">
        <f t="shared" si="0"/>
        <v>18</v>
      </c>
    </row>
    <row r="41" spans="1:8" ht="12.75" customHeight="1">
      <c r="A41" s="2" t="s">
        <v>5</v>
      </c>
      <c r="B41" s="2" t="s">
        <v>16</v>
      </c>
      <c r="C41" s="2" t="s">
        <v>24</v>
      </c>
      <c r="D41" s="2" t="s">
        <v>299</v>
      </c>
      <c r="E41" s="2" t="s">
        <v>824</v>
      </c>
      <c r="F41" s="3">
        <v>3</v>
      </c>
      <c r="G41" s="3">
        <v>2</v>
      </c>
      <c r="H41">
        <f t="shared" si="0"/>
        <v>6</v>
      </c>
    </row>
    <row r="42" spans="1:8" ht="12.75" customHeight="1">
      <c r="A42" s="2" t="s">
        <v>5</v>
      </c>
      <c r="B42" s="2" t="s">
        <v>16</v>
      </c>
      <c r="C42" s="2" t="s">
        <v>23</v>
      </c>
      <c r="D42" s="2" t="s">
        <v>300</v>
      </c>
      <c r="E42" s="2" t="s">
        <v>825</v>
      </c>
      <c r="F42" s="3">
        <v>17</v>
      </c>
      <c r="G42" s="3">
        <v>6</v>
      </c>
      <c r="H42">
        <f t="shared" si="0"/>
        <v>102</v>
      </c>
    </row>
    <row r="43" spans="1:8" ht="12.75" customHeight="1">
      <c r="A43" s="2" t="s">
        <v>5</v>
      </c>
      <c r="B43" s="2" t="s">
        <v>16</v>
      </c>
      <c r="C43" s="2" t="s">
        <v>24</v>
      </c>
      <c r="D43" s="2" t="s">
        <v>301</v>
      </c>
      <c r="E43" s="2" t="s">
        <v>826</v>
      </c>
      <c r="F43" s="3">
        <v>296</v>
      </c>
      <c r="G43" s="3">
        <v>5</v>
      </c>
      <c r="H43">
        <f t="shared" si="0"/>
        <v>1480</v>
      </c>
    </row>
    <row r="44" spans="1:8" ht="12.75" customHeight="1">
      <c r="A44" s="2" t="s">
        <v>5</v>
      </c>
      <c r="B44" s="2" t="s">
        <v>16</v>
      </c>
      <c r="C44" s="2" t="s">
        <v>23</v>
      </c>
      <c r="D44" s="2" t="s">
        <v>302</v>
      </c>
      <c r="E44" s="2" t="s">
        <v>826</v>
      </c>
      <c r="F44" s="3">
        <v>40</v>
      </c>
      <c r="G44" s="3">
        <v>5</v>
      </c>
      <c r="H44">
        <f t="shared" si="0"/>
        <v>200</v>
      </c>
    </row>
    <row r="45" spans="1:8" ht="12.75" customHeight="1">
      <c r="A45" s="2" t="s">
        <v>5</v>
      </c>
      <c r="B45" s="2" t="s">
        <v>16</v>
      </c>
      <c r="C45" s="2" t="s">
        <v>23</v>
      </c>
      <c r="D45" s="2" t="s">
        <v>303</v>
      </c>
      <c r="E45" s="2" t="s">
        <v>827</v>
      </c>
      <c r="F45" s="3">
        <v>7</v>
      </c>
      <c r="G45" s="3">
        <v>6</v>
      </c>
      <c r="H45">
        <f t="shared" si="0"/>
        <v>42</v>
      </c>
    </row>
    <row r="46" spans="1:8" ht="12.75" customHeight="1">
      <c r="A46" s="2" t="s">
        <v>5</v>
      </c>
      <c r="B46" s="2" t="s">
        <v>16</v>
      </c>
      <c r="C46" s="2" t="s">
        <v>23</v>
      </c>
      <c r="D46" s="2" t="s">
        <v>304</v>
      </c>
      <c r="E46" s="2" t="s">
        <v>828</v>
      </c>
      <c r="F46" s="3">
        <v>1</v>
      </c>
      <c r="G46" s="3">
        <v>5</v>
      </c>
      <c r="H46">
        <f t="shared" si="0"/>
        <v>5</v>
      </c>
    </row>
    <row r="47" spans="1:8" ht="12.75" customHeight="1">
      <c r="A47" s="2" t="s">
        <v>5</v>
      </c>
      <c r="B47" s="2" t="s">
        <v>16</v>
      </c>
      <c r="C47" s="2" t="s">
        <v>23</v>
      </c>
      <c r="D47" s="2" t="s">
        <v>305</v>
      </c>
      <c r="E47" s="2" t="s">
        <v>829</v>
      </c>
      <c r="F47" s="3">
        <v>7</v>
      </c>
      <c r="G47" s="3">
        <v>4</v>
      </c>
      <c r="H47">
        <f t="shared" si="0"/>
        <v>28</v>
      </c>
    </row>
    <row r="48" spans="1:8" ht="12.75" customHeight="1">
      <c r="A48" s="2" t="s">
        <v>5</v>
      </c>
      <c r="B48" s="2" t="s">
        <v>16</v>
      </c>
      <c r="C48" s="2" t="s">
        <v>24</v>
      </c>
      <c r="D48" s="2" t="s">
        <v>306</v>
      </c>
      <c r="E48" s="2" t="s">
        <v>829</v>
      </c>
      <c r="F48" s="3">
        <v>3</v>
      </c>
      <c r="G48" s="3">
        <v>4</v>
      </c>
      <c r="H48">
        <f t="shared" si="0"/>
        <v>12</v>
      </c>
    </row>
    <row r="49" spans="1:8" ht="12.75" customHeight="1">
      <c r="A49" s="2" t="s">
        <v>5</v>
      </c>
      <c r="B49" s="2" t="s">
        <v>16</v>
      </c>
      <c r="C49" s="2" t="s">
        <v>24</v>
      </c>
      <c r="D49" s="2" t="s">
        <v>307</v>
      </c>
      <c r="E49" s="2" t="s">
        <v>724</v>
      </c>
      <c r="F49" s="3">
        <v>5</v>
      </c>
      <c r="G49" s="3">
        <v>0</v>
      </c>
      <c r="H49">
        <f t="shared" si="0"/>
        <v>0</v>
      </c>
    </row>
    <row r="50" spans="1:8" ht="12.75" customHeight="1">
      <c r="A50" s="2" t="s">
        <v>5</v>
      </c>
      <c r="B50" s="2" t="s">
        <v>16</v>
      </c>
      <c r="C50" s="2" t="s">
        <v>24</v>
      </c>
      <c r="D50" s="2" t="s">
        <v>308</v>
      </c>
      <c r="E50" s="2" t="s">
        <v>724</v>
      </c>
      <c r="F50" s="3">
        <v>8</v>
      </c>
      <c r="G50" s="3">
        <v>0</v>
      </c>
      <c r="H50">
        <f t="shared" si="0"/>
        <v>0</v>
      </c>
    </row>
    <row r="51" spans="1:8" ht="12.75" customHeight="1">
      <c r="A51" s="2" t="s">
        <v>5</v>
      </c>
      <c r="B51" s="2" t="s">
        <v>16</v>
      </c>
      <c r="C51" s="2" t="s">
        <v>23</v>
      </c>
      <c r="D51" s="2" t="s">
        <v>309</v>
      </c>
      <c r="E51" s="2" t="s">
        <v>830</v>
      </c>
      <c r="F51" s="3">
        <v>19</v>
      </c>
      <c r="G51" s="3">
        <v>7</v>
      </c>
      <c r="H51">
        <f t="shared" si="0"/>
        <v>133</v>
      </c>
    </row>
    <row r="52" spans="1:8" ht="12.75" customHeight="1">
      <c r="A52" s="2" t="s">
        <v>5</v>
      </c>
      <c r="B52" s="2" t="s">
        <v>16</v>
      </c>
      <c r="C52" s="2" t="s">
        <v>24</v>
      </c>
      <c r="D52" s="2" t="s">
        <v>310</v>
      </c>
      <c r="E52" s="2" t="s">
        <v>831</v>
      </c>
      <c r="F52" s="3">
        <v>30</v>
      </c>
      <c r="G52" s="3">
        <v>5</v>
      </c>
      <c r="H52">
        <f t="shared" si="0"/>
        <v>150</v>
      </c>
    </row>
    <row r="53" spans="1:8" ht="12.75" customHeight="1">
      <c r="A53" s="2" t="s">
        <v>5</v>
      </c>
      <c r="B53" s="2" t="s">
        <v>16</v>
      </c>
      <c r="C53" s="2" t="s">
        <v>24</v>
      </c>
      <c r="D53" s="2" t="s">
        <v>311</v>
      </c>
      <c r="E53" s="2" t="s">
        <v>831</v>
      </c>
      <c r="F53" s="3">
        <v>19</v>
      </c>
      <c r="G53" s="3">
        <v>5</v>
      </c>
      <c r="H53">
        <f t="shared" si="0"/>
        <v>95</v>
      </c>
    </row>
    <row r="54" spans="1:8" ht="12.75" customHeight="1">
      <c r="A54" s="2" t="s">
        <v>5</v>
      </c>
      <c r="B54" s="2" t="s">
        <v>16</v>
      </c>
      <c r="C54" s="2" t="s">
        <v>23</v>
      </c>
      <c r="D54" s="2" t="s">
        <v>312</v>
      </c>
      <c r="E54" s="2" t="s">
        <v>832</v>
      </c>
      <c r="F54" s="3">
        <v>38</v>
      </c>
      <c r="G54" s="3">
        <v>5</v>
      </c>
      <c r="H54">
        <f t="shared" si="0"/>
        <v>190</v>
      </c>
    </row>
    <row r="55" spans="1:8" ht="12.75" customHeight="1">
      <c r="A55" s="2" t="s">
        <v>5</v>
      </c>
      <c r="B55" s="2" t="s">
        <v>16</v>
      </c>
      <c r="C55" s="2" t="s">
        <v>23</v>
      </c>
      <c r="D55" s="2" t="s">
        <v>313</v>
      </c>
      <c r="E55" s="2" t="s">
        <v>832</v>
      </c>
      <c r="F55" s="3">
        <v>1</v>
      </c>
      <c r="G55" s="3">
        <v>5</v>
      </c>
      <c r="H55">
        <f t="shared" si="0"/>
        <v>5</v>
      </c>
    </row>
    <row r="56" spans="1:8" ht="12.75" customHeight="1">
      <c r="A56" s="2" t="s">
        <v>5</v>
      </c>
      <c r="B56" s="2" t="s">
        <v>16</v>
      </c>
      <c r="C56" s="2" t="s">
        <v>23</v>
      </c>
      <c r="D56" s="2" t="s">
        <v>314</v>
      </c>
      <c r="E56" s="2" t="s">
        <v>833</v>
      </c>
      <c r="F56" s="3">
        <v>4</v>
      </c>
      <c r="G56" s="3">
        <v>5</v>
      </c>
      <c r="H56">
        <f t="shared" si="0"/>
        <v>20</v>
      </c>
    </row>
    <row r="57" spans="1:8" ht="12.75" customHeight="1">
      <c r="A57" s="2" t="s">
        <v>5</v>
      </c>
      <c r="B57" s="2" t="s">
        <v>16</v>
      </c>
      <c r="C57" s="2" t="s">
        <v>24</v>
      </c>
      <c r="D57" s="2" t="s">
        <v>315</v>
      </c>
      <c r="E57" s="2" t="s">
        <v>834</v>
      </c>
      <c r="F57" s="3">
        <v>7</v>
      </c>
      <c r="G57" s="3">
        <v>4</v>
      </c>
      <c r="H57">
        <f t="shared" si="0"/>
        <v>28</v>
      </c>
    </row>
    <row r="58" spans="1:8" ht="12.75" customHeight="1">
      <c r="A58" s="2" t="s">
        <v>5</v>
      </c>
      <c r="B58" s="2" t="s">
        <v>16</v>
      </c>
      <c r="C58" s="2" t="s">
        <v>24</v>
      </c>
      <c r="D58" s="2" t="s">
        <v>316</v>
      </c>
      <c r="E58" s="2" t="s">
        <v>835</v>
      </c>
      <c r="F58" s="3">
        <v>8</v>
      </c>
      <c r="G58" s="3">
        <v>4</v>
      </c>
      <c r="H58">
        <f t="shared" si="0"/>
        <v>32</v>
      </c>
    </row>
    <row r="59" spans="1:8" ht="12.75" customHeight="1">
      <c r="A59" s="2" t="s">
        <v>5</v>
      </c>
      <c r="B59" s="2" t="s">
        <v>16</v>
      </c>
      <c r="C59" s="2" t="s">
        <v>24</v>
      </c>
      <c r="D59" s="2" t="s">
        <v>317</v>
      </c>
      <c r="E59" s="2" t="s">
        <v>836</v>
      </c>
      <c r="F59" s="3">
        <v>3</v>
      </c>
      <c r="G59" s="3">
        <v>4</v>
      </c>
      <c r="H59">
        <f t="shared" si="0"/>
        <v>12</v>
      </c>
    </row>
    <row r="60" spans="1:8" ht="12.75" customHeight="1">
      <c r="A60" s="2" t="s">
        <v>5</v>
      </c>
      <c r="B60" s="2" t="s">
        <v>16</v>
      </c>
      <c r="C60" s="2" t="s">
        <v>24</v>
      </c>
      <c r="D60" s="2" t="s">
        <v>318</v>
      </c>
      <c r="E60" s="2" t="s">
        <v>836</v>
      </c>
      <c r="F60" s="3">
        <v>4</v>
      </c>
      <c r="G60" s="3">
        <v>4</v>
      </c>
      <c r="H60">
        <f t="shared" si="0"/>
        <v>16</v>
      </c>
    </row>
    <row r="61" spans="1:8" ht="12.75" customHeight="1">
      <c r="A61" s="2" t="s">
        <v>5</v>
      </c>
      <c r="B61" s="2" t="s">
        <v>16</v>
      </c>
      <c r="C61" s="2" t="s">
        <v>23</v>
      </c>
      <c r="D61" s="2" t="s">
        <v>319</v>
      </c>
      <c r="E61" s="2" t="s">
        <v>789</v>
      </c>
      <c r="F61" s="3">
        <v>1</v>
      </c>
      <c r="G61" s="3">
        <v>3</v>
      </c>
      <c r="H61">
        <f t="shared" si="0"/>
        <v>3</v>
      </c>
    </row>
    <row r="62" spans="1:8" ht="12.75" customHeight="1">
      <c r="A62" s="2" t="s">
        <v>5</v>
      </c>
      <c r="B62" s="2" t="s">
        <v>16</v>
      </c>
      <c r="C62" s="2" t="s">
        <v>23</v>
      </c>
      <c r="D62" s="2" t="s">
        <v>320</v>
      </c>
      <c r="E62" s="2" t="s">
        <v>734</v>
      </c>
      <c r="F62" s="3">
        <v>7</v>
      </c>
      <c r="G62" s="3">
        <v>4</v>
      </c>
      <c r="H62">
        <f t="shared" si="0"/>
        <v>28</v>
      </c>
    </row>
    <row r="63" spans="1:8" ht="12.75" customHeight="1">
      <c r="A63" s="2" t="s">
        <v>5</v>
      </c>
      <c r="B63" s="2" t="s">
        <v>16</v>
      </c>
      <c r="C63" s="2" t="s">
        <v>24</v>
      </c>
      <c r="D63" s="2" t="s">
        <v>320</v>
      </c>
      <c r="E63" s="2" t="s">
        <v>734</v>
      </c>
      <c r="F63" s="3">
        <v>6</v>
      </c>
      <c r="G63" s="3">
        <v>4</v>
      </c>
      <c r="H63">
        <f t="shared" si="0"/>
        <v>24</v>
      </c>
    </row>
    <row r="64" spans="1:8" ht="12.75" customHeight="1">
      <c r="A64" s="2" t="s">
        <v>5</v>
      </c>
      <c r="B64" s="2" t="s">
        <v>16</v>
      </c>
      <c r="C64" s="2" t="s">
        <v>24</v>
      </c>
      <c r="D64" s="2" t="s">
        <v>321</v>
      </c>
      <c r="E64" s="2" t="s">
        <v>734</v>
      </c>
      <c r="F64" s="3">
        <v>8</v>
      </c>
      <c r="G64" s="3">
        <v>5</v>
      </c>
      <c r="H64">
        <f t="shared" si="0"/>
        <v>40</v>
      </c>
    </row>
    <row r="65" spans="1:8" ht="12.75" customHeight="1">
      <c r="A65" s="2" t="s">
        <v>5</v>
      </c>
      <c r="B65" s="2" t="s">
        <v>16</v>
      </c>
      <c r="C65" s="2" t="s">
        <v>23</v>
      </c>
      <c r="D65" s="2" t="s">
        <v>322</v>
      </c>
      <c r="E65" s="2" t="s">
        <v>735</v>
      </c>
      <c r="F65" s="3">
        <v>5</v>
      </c>
      <c r="G65" s="3">
        <v>4</v>
      </c>
      <c r="H65">
        <f t="shared" si="0"/>
        <v>20</v>
      </c>
    </row>
    <row r="66" spans="1:8" ht="12.75" customHeight="1">
      <c r="A66" s="2" t="s">
        <v>5</v>
      </c>
      <c r="B66" s="2" t="s">
        <v>16</v>
      </c>
      <c r="C66" s="2" t="s">
        <v>23</v>
      </c>
      <c r="D66" s="2" t="s">
        <v>323</v>
      </c>
      <c r="E66" s="2" t="s">
        <v>735</v>
      </c>
      <c r="F66" s="3">
        <v>7</v>
      </c>
      <c r="G66" s="3">
        <v>5</v>
      </c>
      <c r="H66">
        <f aca="true" t="shared" si="1" ref="H66:H76">F66*G66</f>
        <v>35</v>
      </c>
    </row>
    <row r="67" spans="1:8" ht="12.75" customHeight="1">
      <c r="A67" s="2" t="s">
        <v>5</v>
      </c>
      <c r="B67" s="2" t="s">
        <v>16</v>
      </c>
      <c r="C67" s="2" t="s">
        <v>23</v>
      </c>
      <c r="D67" s="2" t="s">
        <v>324</v>
      </c>
      <c r="E67" s="2" t="s">
        <v>837</v>
      </c>
      <c r="F67" s="3">
        <v>6</v>
      </c>
      <c r="G67" s="3">
        <v>4</v>
      </c>
      <c r="H67">
        <f t="shared" si="1"/>
        <v>24</v>
      </c>
    </row>
    <row r="68" spans="1:8" ht="12.75" customHeight="1">
      <c r="A68" s="2" t="s">
        <v>5</v>
      </c>
      <c r="B68" s="2" t="s">
        <v>16</v>
      </c>
      <c r="C68" s="2" t="s">
        <v>24</v>
      </c>
      <c r="D68" s="2" t="s">
        <v>325</v>
      </c>
      <c r="E68" s="2" t="s">
        <v>837</v>
      </c>
      <c r="F68" s="3">
        <v>3</v>
      </c>
      <c r="G68" s="3">
        <v>4</v>
      </c>
      <c r="H68">
        <f t="shared" si="1"/>
        <v>12</v>
      </c>
    </row>
    <row r="69" spans="1:8" ht="12.75" customHeight="1">
      <c r="A69" s="2" t="s">
        <v>5</v>
      </c>
      <c r="B69" s="2" t="s">
        <v>16</v>
      </c>
      <c r="C69" s="2" t="s">
        <v>23</v>
      </c>
      <c r="D69" s="2" t="s">
        <v>326</v>
      </c>
      <c r="E69" s="2" t="s">
        <v>838</v>
      </c>
      <c r="F69" s="3">
        <v>7</v>
      </c>
      <c r="G69" s="3">
        <v>6</v>
      </c>
      <c r="H69">
        <f t="shared" si="1"/>
        <v>42</v>
      </c>
    </row>
    <row r="70" spans="1:8" ht="12.75" customHeight="1">
      <c r="A70" s="2" t="s">
        <v>5</v>
      </c>
      <c r="B70" s="2" t="s">
        <v>16</v>
      </c>
      <c r="C70" s="2" t="s">
        <v>23</v>
      </c>
      <c r="D70" s="2" t="s">
        <v>327</v>
      </c>
      <c r="E70" s="2" t="s">
        <v>839</v>
      </c>
      <c r="F70" s="3">
        <v>525</v>
      </c>
      <c r="G70" s="3">
        <v>4</v>
      </c>
      <c r="H70">
        <f t="shared" si="1"/>
        <v>2100</v>
      </c>
    </row>
    <row r="71" spans="1:8" ht="12.75" customHeight="1">
      <c r="A71" s="2" t="s">
        <v>5</v>
      </c>
      <c r="B71" s="2" t="s">
        <v>16</v>
      </c>
      <c r="C71" s="2" t="s">
        <v>24</v>
      </c>
      <c r="D71" s="2" t="s">
        <v>328</v>
      </c>
      <c r="E71" s="2" t="s">
        <v>840</v>
      </c>
      <c r="F71" s="3">
        <v>10</v>
      </c>
      <c r="G71" s="3">
        <v>6</v>
      </c>
      <c r="H71">
        <f t="shared" si="1"/>
        <v>60</v>
      </c>
    </row>
    <row r="72" spans="1:8" ht="12.75" customHeight="1">
      <c r="A72" s="2" t="s">
        <v>5</v>
      </c>
      <c r="B72" s="2" t="s">
        <v>16</v>
      </c>
      <c r="C72" s="2" t="s">
        <v>24</v>
      </c>
      <c r="D72" s="2" t="s">
        <v>329</v>
      </c>
      <c r="E72" s="2" t="s">
        <v>841</v>
      </c>
      <c r="F72" s="3">
        <v>3</v>
      </c>
      <c r="G72" s="3">
        <v>7</v>
      </c>
      <c r="H72">
        <f t="shared" si="1"/>
        <v>21</v>
      </c>
    </row>
    <row r="73" spans="1:8" ht="12.75" customHeight="1">
      <c r="A73" s="2" t="s">
        <v>5</v>
      </c>
      <c r="B73" s="2" t="s">
        <v>16</v>
      </c>
      <c r="C73" s="2" t="s">
        <v>24</v>
      </c>
      <c r="D73" s="2" t="s">
        <v>330</v>
      </c>
      <c r="E73" s="2" t="s">
        <v>841</v>
      </c>
      <c r="F73" s="3">
        <v>6</v>
      </c>
      <c r="G73" s="3">
        <v>7</v>
      </c>
      <c r="H73">
        <f t="shared" si="1"/>
        <v>42</v>
      </c>
    </row>
    <row r="74" spans="1:8" ht="12.75" customHeight="1">
      <c r="A74" s="2" t="s">
        <v>5</v>
      </c>
      <c r="B74" s="2" t="s">
        <v>16</v>
      </c>
      <c r="C74" s="2" t="s">
        <v>24</v>
      </c>
      <c r="D74" s="2" t="s">
        <v>331</v>
      </c>
      <c r="E74" s="2" t="s">
        <v>842</v>
      </c>
      <c r="F74" s="3">
        <v>8</v>
      </c>
      <c r="G74" s="3">
        <v>5</v>
      </c>
      <c r="H74">
        <f t="shared" si="1"/>
        <v>40</v>
      </c>
    </row>
    <row r="75" spans="1:8" ht="12.75" customHeight="1">
      <c r="A75" s="2" t="s">
        <v>5</v>
      </c>
      <c r="B75" s="2" t="s">
        <v>16</v>
      </c>
      <c r="C75" s="2" t="s">
        <v>23</v>
      </c>
      <c r="D75" s="2" t="s">
        <v>332</v>
      </c>
      <c r="E75" s="2" t="s">
        <v>843</v>
      </c>
      <c r="F75" s="3">
        <v>4</v>
      </c>
      <c r="G75" s="3">
        <v>6</v>
      </c>
      <c r="H75">
        <f t="shared" si="1"/>
        <v>24</v>
      </c>
    </row>
    <row r="76" spans="1:8" ht="12.75" customHeight="1">
      <c r="A76" s="2" t="s">
        <v>5</v>
      </c>
      <c r="B76" s="2" t="s">
        <v>16</v>
      </c>
      <c r="C76" s="2" t="s">
        <v>24</v>
      </c>
      <c r="D76" s="2" t="s">
        <v>333</v>
      </c>
      <c r="E76" s="2" t="s">
        <v>750</v>
      </c>
      <c r="F76" s="3">
        <v>8</v>
      </c>
      <c r="G76" s="3">
        <v>3</v>
      </c>
      <c r="H76">
        <f t="shared" si="1"/>
        <v>24</v>
      </c>
    </row>
    <row r="77" ht="12.75">
      <c r="H77">
        <f>SUM(H1:H76)</f>
        <v>6847</v>
      </c>
    </row>
    <row r="79" spans="8:9" ht="12.75">
      <c r="H79" t="s">
        <v>1075</v>
      </c>
      <c r="I79" s="4" t="s">
        <v>1045</v>
      </c>
    </row>
    <row r="80" spans="7:9" ht="12.75">
      <c r="G80" t="s">
        <v>1034</v>
      </c>
      <c r="H80">
        <f>H70</f>
        <v>2100</v>
      </c>
      <c r="I80">
        <f>0.7*H80</f>
        <v>1470</v>
      </c>
    </row>
    <row r="81" spans="7:9" ht="12.75">
      <c r="G81" t="s">
        <v>1035</v>
      </c>
      <c r="H81">
        <f>H3+H10+H18+H30+H38+H40+H43+H47+H52+H54+H67+H76</f>
        <v>2346</v>
      </c>
      <c r="I81">
        <f>H81</f>
        <v>2346</v>
      </c>
    </row>
    <row r="82" spans="7:9" ht="12.75">
      <c r="G82" t="s">
        <v>1036</v>
      </c>
      <c r="H82">
        <f>H1+H2+H5+H7+H8+H9+H12+H15+H16+H17+H20+H21+H22+H23+H25+H26+H27+H31+H32+H34+H35+H37+H42+H45+H46+H51+H56+H57+H58+H60+H62+H63+H64+H65+H66+H69+H71+H73+H74+H75</f>
        <v>1792</v>
      </c>
      <c r="I82">
        <f>1.5*H82</f>
        <v>2688</v>
      </c>
    </row>
    <row r="83" spans="7:9" ht="12.75">
      <c r="G83" t="s">
        <v>1037</v>
      </c>
      <c r="H83">
        <f>H6+H13+H14+H28+H33+H36+H59+H72</f>
        <v>132</v>
      </c>
      <c r="I83">
        <f>1.5*H83</f>
        <v>198</v>
      </c>
    </row>
    <row r="84" spans="7:9" ht="12.75">
      <c r="G84" t="s">
        <v>1038</v>
      </c>
      <c r="H84">
        <v>0</v>
      </c>
      <c r="I84">
        <v>0</v>
      </c>
    </row>
    <row r="85" spans="7:9" ht="12.75">
      <c r="G85" t="s">
        <v>1039</v>
      </c>
      <c r="H85">
        <f>H4+H11+H19+H29+H39+H41+H44+H48+H53+H55+H61+H68</f>
        <v>477</v>
      </c>
      <c r="I85">
        <f>0.3*H85</f>
        <v>143.1</v>
      </c>
    </row>
    <row r="86" spans="7:9" ht="12.75">
      <c r="G86" t="s">
        <v>1040</v>
      </c>
      <c r="H86">
        <f>SUM(H80:H85)</f>
        <v>6847</v>
      </c>
      <c r="I86">
        <f>SUM(I80:I85)</f>
        <v>6845.1</v>
      </c>
    </row>
    <row r="88" ht="12.75">
      <c r="G88" t="s">
        <v>1041</v>
      </c>
    </row>
    <row r="89" spans="7:8" ht="12.75">
      <c r="G89" t="s">
        <v>1042</v>
      </c>
      <c r="H89">
        <v>9</v>
      </c>
    </row>
    <row r="90" spans="7:8" ht="12.75">
      <c r="G90" t="s">
        <v>1043</v>
      </c>
      <c r="H90">
        <v>9</v>
      </c>
    </row>
    <row r="91" spans="7:8" ht="12.75">
      <c r="G91" t="s">
        <v>1044</v>
      </c>
      <c r="H9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2" width="30.28125" style="0" customWidth="1"/>
    <col min="3" max="3" width="12.7109375" style="0" customWidth="1"/>
    <col min="4" max="4" width="12.28125" style="0" customWidth="1"/>
    <col min="5" max="5" width="40.140625" style="0" customWidth="1"/>
  </cols>
  <sheetData>
    <row r="1" spans="1:8" ht="12.75" customHeight="1">
      <c r="A1" s="2" t="s">
        <v>10</v>
      </c>
      <c r="B1" s="2" t="s">
        <v>21</v>
      </c>
      <c r="C1" s="2" t="s">
        <v>24</v>
      </c>
      <c r="D1" s="2" t="s">
        <v>603</v>
      </c>
      <c r="E1" s="2" t="s">
        <v>692</v>
      </c>
      <c r="F1" s="3">
        <v>1</v>
      </c>
      <c r="G1" s="3">
        <v>10</v>
      </c>
      <c r="H1">
        <f>F1*G1</f>
        <v>10</v>
      </c>
    </row>
    <row r="2" spans="1:8" ht="12.75">
      <c r="A2" s="2" t="s">
        <v>10</v>
      </c>
      <c r="B2" s="2" t="s">
        <v>21</v>
      </c>
      <c r="C2" s="2" t="s">
        <v>24</v>
      </c>
      <c r="D2" s="2" t="s">
        <v>604</v>
      </c>
      <c r="E2" s="2" t="s">
        <v>1000</v>
      </c>
      <c r="F2" s="3">
        <v>24</v>
      </c>
      <c r="G2" s="3">
        <v>4</v>
      </c>
      <c r="H2">
        <f aca="true" t="shared" si="0" ref="H2:H64">F2*G2</f>
        <v>96</v>
      </c>
    </row>
    <row r="3" spans="1:8" ht="12.75">
      <c r="A3" s="2" t="s">
        <v>10</v>
      </c>
      <c r="B3" s="2" t="s">
        <v>21</v>
      </c>
      <c r="C3" s="2" t="s">
        <v>24</v>
      </c>
      <c r="D3" s="2" t="s">
        <v>605</v>
      </c>
      <c r="E3" s="2" t="s">
        <v>1000</v>
      </c>
      <c r="F3" s="3">
        <v>15</v>
      </c>
      <c r="G3" s="3">
        <v>4</v>
      </c>
      <c r="H3">
        <f t="shared" si="0"/>
        <v>60</v>
      </c>
    </row>
    <row r="4" spans="1:10" ht="12.75">
      <c r="A4" s="2" t="s">
        <v>10</v>
      </c>
      <c r="B4" s="2" t="s">
        <v>21</v>
      </c>
      <c r="C4" s="2" t="s">
        <v>23</v>
      </c>
      <c r="D4" s="2" t="s">
        <v>606</v>
      </c>
      <c r="E4" s="2" t="s">
        <v>696</v>
      </c>
      <c r="F4" s="3">
        <v>2</v>
      </c>
      <c r="G4" s="3">
        <v>18</v>
      </c>
      <c r="H4">
        <f t="shared" si="0"/>
        <v>36</v>
      </c>
      <c r="J4">
        <f>SUM(F4:F7)</f>
        <v>43</v>
      </c>
    </row>
    <row r="5" spans="1:8" ht="12.75">
      <c r="A5" s="2" t="s">
        <v>10</v>
      </c>
      <c r="B5" s="2" t="s">
        <v>21</v>
      </c>
      <c r="C5" s="2" t="s">
        <v>24</v>
      </c>
      <c r="D5" s="2" t="s">
        <v>606</v>
      </c>
      <c r="E5" s="2" t="s">
        <v>696</v>
      </c>
      <c r="F5" s="3">
        <v>20</v>
      </c>
      <c r="G5" s="3">
        <v>18</v>
      </c>
      <c r="H5">
        <f t="shared" si="0"/>
        <v>360</v>
      </c>
    </row>
    <row r="6" spans="1:8" ht="12.75">
      <c r="A6" s="2" t="s">
        <v>10</v>
      </c>
      <c r="B6" s="2" t="s">
        <v>21</v>
      </c>
      <c r="C6" s="2" t="s">
        <v>23</v>
      </c>
      <c r="D6" s="2" t="s">
        <v>607</v>
      </c>
      <c r="E6" s="2" t="s">
        <v>696</v>
      </c>
      <c r="F6" s="49">
        <f>1+1</f>
        <v>2</v>
      </c>
      <c r="G6" s="3">
        <v>18</v>
      </c>
      <c r="H6">
        <f t="shared" si="0"/>
        <v>36</v>
      </c>
    </row>
    <row r="7" spans="1:8" ht="12.75">
      <c r="A7" s="2" t="s">
        <v>10</v>
      </c>
      <c r="B7" s="2" t="s">
        <v>21</v>
      </c>
      <c r="C7" s="2" t="s">
        <v>24</v>
      </c>
      <c r="D7" s="2" t="s">
        <v>607</v>
      </c>
      <c r="E7" s="2" t="s">
        <v>696</v>
      </c>
      <c r="F7" s="3">
        <v>19</v>
      </c>
      <c r="G7" s="3">
        <v>18</v>
      </c>
      <c r="H7">
        <f t="shared" si="0"/>
        <v>342</v>
      </c>
    </row>
    <row r="8" spans="1:8" ht="12.75">
      <c r="A8" s="2" t="s">
        <v>10</v>
      </c>
      <c r="B8" s="2" t="s">
        <v>21</v>
      </c>
      <c r="C8" s="2" t="s">
        <v>24</v>
      </c>
      <c r="D8" s="2" t="s">
        <v>608</v>
      </c>
      <c r="E8" s="2" t="s">
        <v>705</v>
      </c>
      <c r="F8" s="3">
        <v>23</v>
      </c>
      <c r="G8" s="3">
        <v>0</v>
      </c>
      <c r="H8">
        <f t="shared" si="0"/>
        <v>0</v>
      </c>
    </row>
    <row r="9" spans="1:8" ht="12.75">
      <c r="A9" s="2" t="s">
        <v>10</v>
      </c>
      <c r="B9" s="2" t="s">
        <v>21</v>
      </c>
      <c r="C9" s="2" t="s">
        <v>23</v>
      </c>
      <c r="D9" s="2" t="s">
        <v>609</v>
      </c>
      <c r="E9" s="2" t="s">
        <v>1001</v>
      </c>
      <c r="F9" s="3">
        <v>14</v>
      </c>
      <c r="G9" s="3">
        <v>5</v>
      </c>
      <c r="H9">
        <f t="shared" si="0"/>
        <v>70</v>
      </c>
    </row>
    <row r="10" spans="1:8" ht="12.75">
      <c r="A10" s="2" t="s">
        <v>10</v>
      </c>
      <c r="B10" s="2" t="s">
        <v>21</v>
      </c>
      <c r="C10" s="2" t="s">
        <v>23</v>
      </c>
      <c r="D10" s="2" t="s">
        <v>610</v>
      </c>
      <c r="E10" s="2" t="s">
        <v>1001</v>
      </c>
      <c r="F10" s="3">
        <v>1</v>
      </c>
      <c r="G10" s="3">
        <v>5</v>
      </c>
      <c r="H10">
        <f t="shared" si="0"/>
        <v>5</v>
      </c>
    </row>
    <row r="11" spans="1:8" ht="12.75">
      <c r="A11" s="2" t="s">
        <v>10</v>
      </c>
      <c r="B11" s="2" t="s">
        <v>21</v>
      </c>
      <c r="C11" s="2" t="s">
        <v>23</v>
      </c>
      <c r="D11" s="2" t="s">
        <v>611</v>
      </c>
      <c r="E11" s="2" t="s">
        <v>1002</v>
      </c>
      <c r="F11" s="3">
        <v>1</v>
      </c>
      <c r="G11" s="3">
        <v>4</v>
      </c>
      <c r="H11">
        <f t="shared" si="0"/>
        <v>4</v>
      </c>
    </row>
    <row r="12" spans="1:8" ht="12.75">
      <c r="A12" s="2" t="s">
        <v>10</v>
      </c>
      <c r="B12" s="2" t="s">
        <v>21</v>
      </c>
      <c r="C12" s="2" t="s">
        <v>23</v>
      </c>
      <c r="D12" s="2" t="s">
        <v>612</v>
      </c>
      <c r="E12" s="2" t="s">
        <v>1003</v>
      </c>
      <c r="F12" s="3">
        <v>30</v>
      </c>
      <c r="G12" s="3">
        <v>5</v>
      </c>
      <c r="H12">
        <f t="shared" si="0"/>
        <v>150</v>
      </c>
    </row>
    <row r="13" spans="1:8" ht="12.75">
      <c r="A13" s="2" t="s">
        <v>10</v>
      </c>
      <c r="B13" s="2" t="s">
        <v>21</v>
      </c>
      <c r="C13" s="2" t="s">
        <v>23</v>
      </c>
      <c r="D13" s="2" t="s">
        <v>613</v>
      </c>
      <c r="E13" s="2" t="s">
        <v>1003</v>
      </c>
      <c r="F13" s="3">
        <v>24</v>
      </c>
      <c r="G13" s="3">
        <v>5</v>
      </c>
      <c r="H13">
        <f t="shared" si="0"/>
        <v>120</v>
      </c>
    </row>
    <row r="14" spans="1:8" ht="12.75">
      <c r="A14" s="2" t="s">
        <v>10</v>
      </c>
      <c r="B14" s="2" t="s">
        <v>21</v>
      </c>
      <c r="C14" s="2" t="s">
        <v>24</v>
      </c>
      <c r="D14" s="2" t="s">
        <v>614</v>
      </c>
      <c r="E14" s="2" t="s">
        <v>1004</v>
      </c>
      <c r="F14" s="3">
        <v>11</v>
      </c>
      <c r="G14" s="3">
        <v>4</v>
      </c>
      <c r="H14">
        <f t="shared" si="0"/>
        <v>44</v>
      </c>
    </row>
    <row r="15" spans="1:8" ht="12.75">
      <c r="A15" s="2" t="s">
        <v>10</v>
      </c>
      <c r="B15" s="2" t="s">
        <v>21</v>
      </c>
      <c r="C15" s="2" t="s">
        <v>23</v>
      </c>
      <c r="D15" s="2" t="s">
        <v>615</v>
      </c>
      <c r="E15" s="2" t="s">
        <v>1005</v>
      </c>
      <c r="F15" s="3">
        <v>7</v>
      </c>
      <c r="G15" s="3">
        <v>5</v>
      </c>
      <c r="H15">
        <f t="shared" si="0"/>
        <v>35</v>
      </c>
    </row>
    <row r="16" spans="1:8" ht="12.75">
      <c r="A16" s="2" t="s">
        <v>10</v>
      </c>
      <c r="B16" s="2" t="s">
        <v>21</v>
      </c>
      <c r="C16" s="2" t="s">
        <v>24</v>
      </c>
      <c r="D16" s="2" t="s">
        <v>616</v>
      </c>
      <c r="E16" s="2" t="s">
        <v>1006</v>
      </c>
      <c r="F16" s="3">
        <v>10</v>
      </c>
      <c r="G16" s="3">
        <v>5</v>
      </c>
      <c r="H16">
        <f t="shared" si="0"/>
        <v>50</v>
      </c>
    </row>
    <row r="17" spans="1:8" ht="12.75">
      <c r="A17" s="2" t="s">
        <v>10</v>
      </c>
      <c r="B17" s="2" t="s">
        <v>21</v>
      </c>
      <c r="C17" s="2" t="s">
        <v>24</v>
      </c>
      <c r="D17" s="2" t="s">
        <v>617</v>
      </c>
      <c r="E17" s="2" t="s">
        <v>1006</v>
      </c>
      <c r="F17" s="3">
        <v>4</v>
      </c>
      <c r="G17" s="3">
        <v>5</v>
      </c>
      <c r="H17">
        <f t="shared" si="0"/>
        <v>20</v>
      </c>
    </row>
    <row r="18" spans="1:8" ht="12.75">
      <c r="A18" s="2" t="s">
        <v>10</v>
      </c>
      <c r="B18" s="2" t="s">
        <v>21</v>
      </c>
      <c r="C18" s="2" t="s">
        <v>24</v>
      </c>
      <c r="D18" s="2" t="s">
        <v>618</v>
      </c>
      <c r="E18" s="2" t="s">
        <v>1007</v>
      </c>
      <c r="F18" s="3">
        <v>22</v>
      </c>
      <c r="G18" s="3">
        <v>5</v>
      </c>
      <c r="H18">
        <f t="shared" si="0"/>
        <v>110</v>
      </c>
    </row>
    <row r="19" spans="1:8" ht="12.75">
      <c r="A19" s="2" t="s">
        <v>10</v>
      </c>
      <c r="B19" s="2" t="s">
        <v>21</v>
      </c>
      <c r="C19" s="2" t="s">
        <v>24</v>
      </c>
      <c r="D19" s="2" t="s">
        <v>619</v>
      </c>
      <c r="E19" s="2" t="s">
        <v>1007</v>
      </c>
      <c r="F19" s="3">
        <v>23</v>
      </c>
      <c r="G19" s="3">
        <v>5</v>
      </c>
      <c r="H19">
        <f t="shared" si="0"/>
        <v>115</v>
      </c>
    </row>
    <row r="20" spans="1:8" ht="12.75">
      <c r="A20" s="2" t="s">
        <v>10</v>
      </c>
      <c r="B20" s="2" t="s">
        <v>21</v>
      </c>
      <c r="C20" s="2" t="s">
        <v>24</v>
      </c>
      <c r="D20" s="2" t="s">
        <v>620</v>
      </c>
      <c r="E20" s="2" t="s">
        <v>1008</v>
      </c>
      <c r="F20" s="3">
        <v>496</v>
      </c>
      <c r="G20" s="3">
        <v>6</v>
      </c>
      <c r="H20">
        <f t="shared" si="0"/>
        <v>2976</v>
      </c>
    </row>
    <row r="21" spans="1:8" ht="12.75">
      <c r="A21" s="2" t="s">
        <v>10</v>
      </c>
      <c r="B21" s="2" t="s">
        <v>21</v>
      </c>
      <c r="C21" s="2" t="s">
        <v>24</v>
      </c>
      <c r="D21" s="2" t="s">
        <v>621</v>
      </c>
      <c r="E21" s="2" t="s">
        <v>1008</v>
      </c>
      <c r="F21" s="3">
        <v>50</v>
      </c>
      <c r="G21" s="3">
        <v>6</v>
      </c>
      <c r="H21">
        <f t="shared" si="0"/>
        <v>300</v>
      </c>
    </row>
    <row r="22" spans="1:8" ht="12.75">
      <c r="A22" s="2" t="s">
        <v>10</v>
      </c>
      <c r="B22" s="2" t="s">
        <v>21</v>
      </c>
      <c r="C22" s="2" t="s">
        <v>24</v>
      </c>
      <c r="D22" s="2" t="s">
        <v>622</v>
      </c>
      <c r="E22" s="2" t="s">
        <v>1009</v>
      </c>
      <c r="F22" s="3">
        <v>7</v>
      </c>
      <c r="G22" s="3">
        <v>4</v>
      </c>
      <c r="H22">
        <f t="shared" si="0"/>
        <v>28</v>
      </c>
    </row>
    <row r="23" spans="1:8" ht="12.75">
      <c r="A23" s="2" t="s">
        <v>10</v>
      </c>
      <c r="B23" s="2" t="s">
        <v>21</v>
      </c>
      <c r="C23" s="2" t="s">
        <v>24</v>
      </c>
      <c r="D23" s="2" t="s">
        <v>623</v>
      </c>
      <c r="E23" s="2" t="s">
        <v>1009</v>
      </c>
      <c r="F23" s="3">
        <v>3</v>
      </c>
      <c r="G23" s="3">
        <v>4</v>
      </c>
      <c r="H23">
        <f t="shared" si="0"/>
        <v>12</v>
      </c>
    </row>
    <row r="24" spans="1:8" ht="12.75">
      <c r="A24" s="2" t="s">
        <v>10</v>
      </c>
      <c r="B24" s="2" t="s">
        <v>21</v>
      </c>
      <c r="C24" s="2" t="s">
        <v>24</v>
      </c>
      <c r="D24" s="2" t="s">
        <v>624</v>
      </c>
      <c r="E24" s="2" t="s">
        <v>724</v>
      </c>
      <c r="F24" s="3">
        <v>23</v>
      </c>
      <c r="G24" s="3">
        <v>0</v>
      </c>
      <c r="H24">
        <f t="shared" si="0"/>
        <v>0</v>
      </c>
    </row>
    <row r="25" spans="1:8" ht="12.75">
      <c r="A25" s="2" t="s">
        <v>10</v>
      </c>
      <c r="B25" s="2" t="s">
        <v>21</v>
      </c>
      <c r="C25" s="2" t="s">
        <v>24</v>
      </c>
      <c r="D25" s="2" t="s">
        <v>625</v>
      </c>
      <c r="E25" s="2" t="s">
        <v>1010</v>
      </c>
      <c r="F25" s="3">
        <v>14</v>
      </c>
      <c r="G25" s="3">
        <v>5</v>
      </c>
      <c r="H25">
        <f t="shared" si="0"/>
        <v>70</v>
      </c>
    </row>
    <row r="26" spans="1:8" ht="12.75">
      <c r="A26" s="2" t="s">
        <v>10</v>
      </c>
      <c r="B26" s="2" t="s">
        <v>21</v>
      </c>
      <c r="C26" s="2" t="s">
        <v>24</v>
      </c>
      <c r="D26" s="2" t="s">
        <v>626</v>
      </c>
      <c r="E26" s="2" t="s">
        <v>1010</v>
      </c>
      <c r="F26" s="3">
        <v>18</v>
      </c>
      <c r="G26" s="3">
        <v>5</v>
      </c>
      <c r="H26">
        <f t="shared" si="0"/>
        <v>90</v>
      </c>
    </row>
    <row r="27" spans="1:8" ht="12.75">
      <c r="A27" s="2" t="s">
        <v>10</v>
      </c>
      <c r="B27" s="2" t="s">
        <v>21</v>
      </c>
      <c r="C27" s="2" t="s">
        <v>23</v>
      </c>
      <c r="D27" s="2" t="s">
        <v>627</v>
      </c>
      <c r="E27" s="2" t="s">
        <v>1011</v>
      </c>
      <c r="F27" s="3">
        <v>20</v>
      </c>
      <c r="G27" s="3">
        <v>4</v>
      </c>
      <c r="H27">
        <f t="shared" si="0"/>
        <v>80</v>
      </c>
    </row>
    <row r="28" spans="1:8" ht="12.75">
      <c r="A28" s="2" t="s">
        <v>10</v>
      </c>
      <c r="B28" s="2" t="s">
        <v>21</v>
      </c>
      <c r="C28" s="2" t="s">
        <v>23</v>
      </c>
      <c r="D28" s="2" t="s">
        <v>628</v>
      </c>
      <c r="E28" s="2" t="s">
        <v>1011</v>
      </c>
      <c r="F28" s="3">
        <v>21</v>
      </c>
      <c r="G28" s="3">
        <v>4</v>
      </c>
      <c r="H28">
        <f t="shared" si="0"/>
        <v>84</v>
      </c>
    </row>
    <row r="29" spans="1:8" ht="12.75">
      <c r="A29" s="2" t="s">
        <v>10</v>
      </c>
      <c r="B29" s="2" t="s">
        <v>21</v>
      </c>
      <c r="C29" s="2" t="s">
        <v>23</v>
      </c>
      <c r="D29" s="2" t="s">
        <v>629</v>
      </c>
      <c r="E29" s="2" t="s">
        <v>789</v>
      </c>
      <c r="F29" s="3">
        <v>2</v>
      </c>
      <c r="G29" s="3">
        <v>3</v>
      </c>
      <c r="H29">
        <f t="shared" si="0"/>
        <v>6</v>
      </c>
    </row>
    <row r="30" spans="1:8" ht="12.75">
      <c r="A30" s="2" t="s">
        <v>10</v>
      </c>
      <c r="B30" s="2" t="s">
        <v>21</v>
      </c>
      <c r="C30" s="2" t="s">
        <v>24</v>
      </c>
      <c r="D30" s="2" t="s">
        <v>630</v>
      </c>
      <c r="E30" s="2" t="s">
        <v>734</v>
      </c>
      <c r="F30" s="3">
        <v>38</v>
      </c>
      <c r="G30" s="3">
        <v>4</v>
      </c>
      <c r="H30">
        <f t="shared" si="0"/>
        <v>152</v>
      </c>
    </row>
    <row r="31" spans="1:8" ht="12.75">
      <c r="A31" s="2" t="s">
        <v>10</v>
      </c>
      <c r="B31" s="2" t="s">
        <v>21</v>
      </c>
      <c r="C31" s="2" t="s">
        <v>24</v>
      </c>
      <c r="D31" s="2" t="s">
        <v>631</v>
      </c>
      <c r="E31" s="2" t="s">
        <v>734</v>
      </c>
      <c r="F31" s="3">
        <v>25</v>
      </c>
      <c r="G31" s="3">
        <v>4</v>
      </c>
      <c r="H31">
        <f t="shared" si="0"/>
        <v>100</v>
      </c>
    </row>
    <row r="32" spans="1:8" ht="12.75">
      <c r="A32" s="2" t="s">
        <v>10</v>
      </c>
      <c r="B32" s="2" t="s">
        <v>21</v>
      </c>
      <c r="C32" s="2" t="s">
        <v>23</v>
      </c>
      <c r="D32" s="2" t="s">
        <v>632</v>
      </c>
      <c r="E32" s="2" t="s">
        <v>735</v>
      </c>
      <c r="F32" s="3">
        <v>22</v>
      </c>
      <c r="G32" s="3">
        <v>4</v>
      </c>
      <c r="H32">
        <f t="shared" si="0"/>
        <v>88</v>
      </c>
    </row>
    <row r="33" spans="1:8" ht="12.75">
      <c r="A33" s="2" t="s">
        <v>10</v>
      </c>
      <c r="B33" s="2" t="s">
        <v>21</v>
      </c>
      <c r="C33" s="2" t="s">
        <v>23</v>
      </c>
      <c r="D33" s="2" t="s">
        <v>633</v>
      </c>
      <c r="E33" s="2" t="s">
        <v>735</v>
      </c>
      <c r="F33" s="3">
        <v>22</v>
      </c>
      <c r="G33" s="3">
        <v>4</v>
      </c>
      <c r="H33">
        <f t="shared" si="0"/>
        <v>88</v>
      </c>
    </row>
    <row r="34" spans="1:8" ht="12.75">
      <c r="A34" s="2" t="s">
        <v>10</v>
      </c>
      <c r="B34" s="2" t="s">
        <v>21</v>
      </c>
      <c r="C34" s="2" t="s">
        <v>23</v>
      </c>
      <c r="D34" s="2" t="s">
        <v>634</v>
      </c>
      <c r="E34" s="2" t="s">
        <v>1012</v>
      </c>
      <c r="F34" s="3">
        <v>24</v>
      </c>
      <c r="G34" s="3">
        <v>4</v>
      </c>
      <c r="H34">
        <f t="shared" si="0"/>
        <v>96</v>
      </c>
    </row>
    <row r="35" spans="1:8" ht="12.75">
      <c r="A35" s="2" t="s">
        <v>10</v>
      </c>
      <c r="B35" s="2" t="s">
        <v>21</v>
      </c>
      <c r="C35" s="2" t="s">
        <v>23</v>
      </c>
      <c r="D35" s="2" t="s">
        <v>635</v>
      </c>
      <c r="E35" s="2" t="s">
        <v>1012</v>
      </c>
      <c r="F35" s="3">
        <v>10</v>
      </c>
      <c r="G35" s="3">
        <v>4</v>
      </c>
      <c r="H35">
        <f t="shared" si="0"/>
        <v>40</v>
      </c>
    </row>
    <row r="36" spans="1:8" ht="12.75">
      <c r="A36" s="2" t="s">
        <v>10</v>
      </c>
      <c r="B36" s="2" t="s">
        <v>21</v>
      </c>
      <c r="C36" s="2" t="s">
        <v>24</v>
      </c>
      <c r="D36" s="2" t="s">
        <v>636</v>
      </c>
      <c r="E36" s="2" t="s">
        <v>1013</v>
      </c>
      <c r="F36" s="3">
        <v>22</v>
      </c>
      <c r="G36" s="3">
        <v>4</v>
      </c>
      <c r="H36">
        <f t="shared" si="0"/>
        <v>88</v>
      </c>
    </row>
    <row r="37" spans="1:8" ht="12.75">
      <c r="A37" s="2" t="s">
        <v>10</v>
      </c>
      <c r="B37" s="2" t="s">
        <v>21</v>
      </c>
      <c r="C37" s="2" t="s">
        <v>24</v>
      </c>
      <c r="D37" s="2" t="s">
        <v>637</v>
      </c>
      <c r="E37" s="2" t="s">
        <v>1013</v>
      </c>
      <c r="F37" s="3">
        <v>22</v>
      </c>
      <c r="G37" s="3">
        <v>4</v>
      </c>
      <c r="H37">
        <f t="shared" si="0"/>
        <v>88</v>
      </c>
    </row>
    <row r="38" spans="1:8" ht="12.75">
      <c r="A38" s="2" t="s">
        <v>10</v>
      </c>
      <c r="B38" s="2" t="s">
        <v>21</v>
      </c>
      <c r="C38" s="2" t="s">
        <v>23</v>
      </c>
      <c r="D38" s="2" t="s">
        <v>638</v>
      </c>
      <c r="E38" s="2" t="s">
        <v>1014</v>
      </c>
      <c r="F38" s="3">
        <v>6</v>
      </c>
      <c r="G38" s="3">
        <v>6</v>
      </c>
      <c r="H38">
        <f t="shared" si="0"/>
        <v>36</v>
      </c>
    </row>
    <row r="39" spans="1:8" ht="12.75">
      <c r="A39" s="2" t="s">
        <v>10</v>
      </c>
      <c r="B39" s="2" t="s">
        <v>21</v>
      </c>
      <c r="C39" s="2" t="s">
        <v>24</v>
      </c>
      <c r="D39" s="2" t="s">
        <v>639</v>
      </c>
      <c r="E39" s="2" t="s">
        <v>1014</v>
      </c>
      <c r="F39" s="3">
        <v>4</v>
      </c>
      <c r="G39" s="3">
        <v>6</v>
      </c>
      <c r="H39">
        <f t="shared" si="0"/>
        <v>24</v>
      </c>
    </row>
    <row r="40" spans="1:8" ht="12.75">
      <c r="A40" s="2" t="s">
        <v>10</v>
      </c>
      <c r="B40" s="2" t="s">
        <v>21</v>
      </c>
      <c r="C40" s="2" t="s">
        <v>24</v>
      </c>
      <c r="D40" s="2" t="s">
        <v>640</v>
      </c>
      <c r="E40" s="2" t="s">
        <v>1015</v>
      </c>
      <c r="F40" s="3">
        <v>31</v>
      </c>
      <c r="G40" s="3">
        <v>4</v>
      </c>
      <c r="H40">
        <f t="shared" si="0"/>
        <v>124</v>
      </c>
    </row>
    <row r="41" spans="1:8" ht="12.75">
      <c r="A41" s="2" t="s">
        <v>10</v>
      </c>
      <c r="B41" s="2" t="s">
        <v>21</v>
      </c>
      <c r="C41" s="2" t="s">
        <v>24</v>
      </c>
      <c r="D41" s="2" t="s">
        <v>641</v>
      </c>
      <c r="E41" s="2" t="s">
        <v>1015</v>
      </c>
      <c r="F41" s="3">
        <v>18</v>
      </c>
      <c r="G41" s="3">
        <v>4</v>
      </c>
      <c r="H41">
        <f t="shared" si="0"/>
        <v>72</v>
      </c>
    </row>
    <row r="42" spans="1:8" ht="12.75">
      <c r="A42" s="2" t="s">
        <v>10</v>
      </c>
      <c r="B42" s="2" t="s">
        <v>21</v>
      </c>
      <c r="C42" s="2" t="s">
        <v>23</v>
      </c>
      <c r="D42" s="2" t="s">
        <v>642</v>
      </c>
      <c r="E42" s="2" t="s">
        <v>1016</v>
      </c>
      <c r="F42" s="3">
        <v>18</v>
      </c>
      <c r="G42" s="3">
        <v>5</v>
      </c>
      <c r="H42">
        <f t="shared" si="0"/>
        <v>90</v>
      </c>
    </row>
    <row r="43" spans="1:8" ht="12.75">
      <c r="A43" s="2" t="s">
        <v>10</v>
      </c>
      <c r="B43" s="2" t="s">
        <v>21</v>
      </c>
      <c r="C43" s="2" t="s">
        <v>23</v>
      </c>
      <c r="D43" s="2" t="s">
        <v>643</v>
      </c>
      <c r="E43" s="2" t="s">
        <v>1016</v>
      </c>
      <c r="F43" s="3">
        <v>21</v>
      </c>
      <c r="G43" s="3">
        <v>5</v>
      </c>
      <c r="H43">
        <f t="shared" si="0"/>
        <v>105</v>
      </c>
    </row>
    <row r="44" spans="1:8" ht="12.75">
      <c r="A44" s="2" t="s">
        <v>10</v>
      </c>
      <c r="B44" s="2" t="s">
        <v>21</v>
      </c>
      <c r="C44" s="2" t="s">
        <v>23</v>
      </c>
      <c r="D44" s="2" t="s">
        <v>644</v>
      </c>
      <c r="E44" s="2" t="s">
        <v>1017</v>
      </c>
      <c r="F44" s="3">
        <v>1</v>
      </c>
      <c r="G44" s="3">
        <v>6</v>
      </c>
      <c r="H44">
        <f t="shared" si="0"/>
        <v>6</v>
      </c>
    </row>
    <row r="45" spans="1:8" ht="12.75">
      <c r="A45" s="2" t="s">
        <v>10</v>
      </c>
      <c r="B45" s="2" t="s">
        <v>21</v>
      </c>
      <c r="C45" s="2" t="s">
        <v>23</v>
      </c>
      <c r="D45" s="2" t="s">
        <v>645</v>
      </c>
      <c r="E45" s="2" t="s">
        <v>1018</v>
      </c>
      <c r="F45" s="3">
        <v>249</v>
      </c>
      <c r="G45" s="3">
        <v>6</v>
      </c>
      <c r="H45">
        <f t="shared" si="0"/>
        <v>1494</v>
      </c>
    </row>
    <row r="46" spans="1:8" ht="12.75">
      <c r="A46" s="2" t="s">
        <v>10</v>
      </c>
      <c r="B46" s="2" t="s">
        <v>21</v>
      </c>
      <c r="C46" s="2" t="s">
        <v>24</v>
      </c>
      <c r="D46" s="2" t="s">
        <v>646</v>
      </c>
      <c r="E46" s="2" t="s">
        <v>1018</v>
      </c>
      <c r="F46" s="3">
        <v>74</v>
      </c>
      <c r="G46" s="3">
        <v>6</v>
      </c>
      <c r="H46">
        <f t="shared" si="0"/>
        <v>444</v>
      </c>
    </row>
    <row r="47" spans="1:8" ht="12.75">
      <c r="A47" s="2" t="s">
        <v>10</v>
      </c>
      <c r="B47" s="2" t="s">
        <v>21</v>
      </c>
      <c r="C47" s="2" t="s">
        <v>23</v>
      </c>
      <c r="D47" s="2" t="s">
        <v>647</v>
      </c>
      <c r="E47" s="2" t="s">
        <v>1019</v>
      </c>
      <c r="F47" s="3">
        <v>27</v>
      </c>
      <c r="G47" s="3">
        <v>4</v>
      </c>
      <c r="H47">
        <f t="shared" si="0"/>
        <v>108</v>
      </c>
    </row>
    <row r="48" spans="1:8" ht="12.75">
      <c r="A48" s="2" t="s">
        <v>10</v>
      </c>
      <c r="B48" s="2" t="s">
        <v>21</v>
      </c>
      <c r="C48" s="2" t="s">
        <v>23</v>
      </c>
      <c r="D48" s="2" t="s">
        <v>648</v>
      </c>
      <c r="E48" s="2" t="s">
        <v>1019</v>
      </c>
      <c r="F48" s="3">
        <v>12</v>
      </c>
      <c r="G48" s="3">
        <v>4</v>
      </c>
      <c r="H48">
        <f t="shared" si="0"/>
        <v>48</v>
      </c>
    </row>
    <row r="49" spans="1:8" ht="12.75">
      <c r="A49" s="2" t="s">
        <v>10</v>
      </c>
      <c r="B49" s="2" t="s">
        <v>21</v>
      </c>
      <c r="C49" s="2" t="s">
        <v>24</v>
      </c>
      <c r="D49" s="2" t="s">
        <v>649</v>
      </c>
      <c r="E49" s="2" t="s">
        <v>1020</v>
      </c>
      <c r="F49" s="3">
        <v>26</v>
      </c>
      <c r="G49" s="3">
        <v>4</v>
      </c>
      <c r="H49">
        <f t="shared" si="0"/>
        <v>104</v>
      </c>
    </row>
    <row r="50" spans="1:8" ht="12.75">
      <c r="A50" s="2" t="s">
        <v>10</v>
      </c>
      <c r="B50" s="2" t="s">
        <v>21</v>
      </c>
      <c r="C50" s="2" t="s">
        <v>23</v>
      </c>
      <c r="D50" s="2" t="s">
        <v>650</v>
      </c>
      <c r="E50" s="2" t="s">
        <v>1021</v>
      </c>
      <c r="F50" s="3">
        <v>19</v>
      </c>
      <c r="G50" s="3">
        <v>5</v>
      </c>
      <c r="H50">
        <f t="shared" si="0"/>
        <v>95</v>
      </c>
    </row>
    <row r="51" spans="1:8" ht="12.75">
      <c r="A51" s="2" t="s">
        <v>10</v>
      </c>
      <c r="B51" s="2" t="s">
        <v>21</v>
      </c>
      <c r="C51" s="2" t="s">
        <v>23</v>
      </c>
      <c r="D51" s="2" t="s">
        <v>651</v>
      </c>
      <c r="E51" s="2" t="s">
        <v>1021</v>
      </c>
      <c r="F51" s="3">
        <v>21</v>
      </c>
      <c r="G51" s="3">
        <v>5</v>
      </c>
      <c r="H51">
        <f t="shared" si="0"/>
        <v>105</v>
      </c>
    </row>
    <row r="52" spans="1:8" ht="12.75">
      <c r="A52" s="2" t="s">
        <v>10</v>
      </c>
      <c r="B52" s="2" t="s">
        <v>21</v>
      </c>
      <c r="C52" s="2" t="s">
        <v>23</v>
      </c>
      <c r="D52" s="2" t="s">
        <v>652</v>
      </c>
      <c r="E52" s="2" t="s">
        <v>1022</v>
      </c>
      <c r="F52" s="3">
        <v>19</v>
      </c>
      <c r="G52" s="3">
        <v>5</v>
      </c>
      <c r="H52">
        <f t="shared" si="0"/>
        <v>95</v>
      </c>
    </row>
    <row r="53" spans="1:8" ht="12.75">
      <c r="A53" s="2" t="s">
        <v>10</v>
      </c>
      <c r="B53" s="2" t="s">
        <v>21</v>
      </c>
      <c r="C53" s="2" t="s">
        <v>23</v>
      </c>
      <c r="D53" s="2" t="s">
        <v>653</v>
      </c>
      <c r="E53" s="2" t="s">
        <v>1022</v>
      </c>
      <c r="F53" s="3">
        <v>21</v>
      </c>
      <c r="G53" s="3">
        <v>5</v>
      </c>
      <c r="H53">
        <f t="shared" si="0"/>
        <v>105</v>
      </c>
    </row>
    <row r="54" spans="1:8" ht="12.75">
      <c r="A54" s="2" t="s">
        <v>10</v>
      </c>
      <c r="B54" s="2" t="s">
        <v>21</v>
      </c>
      <c r="C54" s="2" t="s">
        <v>23</v>
      </c>
      <c r="D54" s="2" t="s">
        <v>655</v>
      </c>
      <c r="E54" s="2" t="s">
        <v>1023</v>
      </c>
      <c r="F54" s="3">
        <v>25</v>
      </c>
      <c r="G54" s="3">
        <v>5</v>
      </c>
      <c r="H54">
        <f t="shared" si="0"/>
        <v>125</v>
      </c>
    </row>
    <row r="55" spans="1:8" ht="12.75">
      <c r="A55" s="2" t="s">
        <v>10</v>
      </c>
      <c r="B55" s="2" t="s">
        <v>21</v>
      </c>
      <c r="C55" s="2" t="s">
        <v>23</v>
      </c>
      <c r="D55" s="2" t="s">
        <v>656</v>
      </c>
      <c r="E55" s="2" t="s">
        <v>1023</v>
      </c>
      <c r="F55" s="3">
        <v>10</v>
      </c>
      <c r="G55" s="3">
        <v>5</v>
      </c>
      <c r="H55">
        <f t="shared" si="0"/>
        <v>50</v>
      </c>
    </row>
    <row r="56" spans="1:8" ht="12.75">
      <c r="A56" s="2" t="s">
        <v>10</v>
      </c>
      <c r="B56" s="2" t="s">
        <v>21</v>
      </c>
      <c r="C56" s="2" t="s">
        <v>24</v>
      </c>
      <c r="D56" s="2" t="s">
        <v>657</v>
      </c>
      <c r="E56" s="2" t="s">
        <v>1024</v>
      </c>
      <c r="F56" s="3">
        <v>33</v>
      </c>
      <c r="G56" s="3">
        <v>5</v>
      </c>
      <c r="H56">
        <f t="shared" si="0"/>
        <v>165</v>
      </c>
    </row>
    <row r="57" spans="1:8" ht="12.75">
      <c r="A57" s="2" t="s">
        <v>10</v>
      </c>
      <c r="B57" s="2" t="s">
        <v>21</v>
      </c>
      <c r="C57" s="2" t="s">
        <v>24</v>
      </c>
      <c r="D57" s="2" t="s">
        <v>658</v>
      </c>
      <c r="E57" s="2" t="s">
        <v>1024</v>
      </c>
      <c r="F57" s="3">
        <v>23</v>
      </c>
      <c r="G57" s="3">
        <v>5</v>
      </c>
      <c r="H57">
        <f t="shared" si="0"/>
        <v>115</v>
      </c>
    </row>
    <row r="58" spans="1:8" ht="12.75">
      <c r="A58" s="2" t="s">
        <v>10</v>
      </c>
      <c r="B58" s="2" t="s">
        <v>21</v>
      </c>
      <c r="C58" s="2" t="s">
        <v>24</v>
      </c>
      <c r="D58" s="2" t="s">
        <v>659</v>
      </c>
      <c r="E58" s="2" t="s">
        <v>1025</v>
      </c>
      <c r="F58" s="3">
        <v>25</v>
      </c>
      <c r="G58" s="3">
        <v>5</v>
      </c>
      <c r="H58">
        <f t="shared" si="0"/>
        <v>125</v>
      </c>
    </row>
    <row r="59" spans="1:8" ht="12.75">
      <c r="A59" s="2" t="s">
        <v>10</v>
      </c>
      <c r="B59" s="2" t="s">
        <v>21</v>
      </c>
      <c r="C59" s="2" t="s">
        <v>24</v>
      </c>
      <c r="D59" s="2" t="s">
        <v>660</v>
      </c>
      <c r="E59" s="2" t="s">
        <v>1025</v>
      </c>
      <c r="F59" s="3">
        <v>22</v>
      </c>
      <c r="G59" s="3">
        <v>5</v>
      </c>
      <c r="H59">
        <f t="shared" si="0"/>
        <v>110</v>
      </c>
    </row>
    <row r="60" spans="1:8" ht="12.75">
      <c r="A60" s="2" t="s">
        <v>10</v>
      </c>
      <c r="B60" s="2" t="s">
        <v>21</v>
      </c>
      <c r="C60" s="2" t="s">
        <v>24</v>
      </c>
      <c r="D60" s="2" t="s">
        <v>661</v>
      </c>
      <c r="E60" s="2" t="s">
        <v>1026</v>
      </c>
      <c r="F60" s="3">
        <v>29</v>
      </c>
      <c r="G60" s="3">
        <v>4</v>
      </c>
      <c r="H60">
        <f t="shared" si="0"/>
        <v>116</v>
      </c>
    </row>
    <row r="61" spans="1:8" ht="12.75">
      <c r="A61" s="2" t="s">
        <v>10</v>
      </c>
      <c r="B61" s="2" t="s">
        <v>21</v>
      </c>
      <c r="C61" s="2" t="s">
        <v>24</v>
      </c>
      <c r="D61" s="2" t="s">
        <v>662</v>
      </c>
      <c r="E61" s="2" t="s">
        <v>1026</v>
      </c>
      <c r="F61" s="3">
        <v>14</v>
      </c>
      <c r="G61" s="3">
        <v>4</v>
      </c>
      <c r="H61">
        <f t="shared" si="0"/>
        <v>56</v>
      </c>
    </row>
    <row r="62" spans="1:8" ht="12.75">
      <c r="A62" s="2" t="s">
        <v>10</v>
      </c>
      <c r="B62" s="2" t="s">
        <v>21</v>
      </c>
      <c r="C62" s="2" t="s">
        <v>23</v>
      </c>
      <c r="D62" s="2" t="s">
        <v>663</v>
      </c>
      <c r="E62" s="2" t="s">
        <v>1027</v>
      </c>
      <c r="F62" s="3">
        <v>11</v>
      </c>
      <c r="G62" s="3">
        <v>5</v>
      </c>
      <c r="H62">
        <f t="shared" si="0"/>
        <v>55</v>
      </c>
    </row>
    <row r="63" spans="1:8" ht="12.75">
      <c r="A63" s="2" t="s">
        <v>10</v>
      </c>
      <c r="B63" s="2" t="s">
        <v>21</v>
      </c>
      <c r="C63" s="2" t="s">
        <v>23</v>
      </c>
      <c r="D63" s="2" t="s">
        <v>664</v>
      </c>
      <c r="E63" s="2" t="s">
        <v>1027</v>
      </c>
      <c r="F63" s="3">
        <v>9</v>
      </c>
      <c r="G63" s="3">
        <v>5</v>
      </c>
      <c r="H63">
        <f t="shared" si="0"/>
        <v>45</v>
      </c>
    </row>
    <row r="64" spans="1:8" ht="12.75">
      <c r="A64" s="2" t="s">
        <v>10</v>
      </c>
      <c r="B64" s="2" t="s">
        <v>21</v>
      </c>
      <c r="C64" s="2" t="s">
        <v>23</v>
      </c>
      <c r="D64" s="2" t="s">
        <v>665</v>
      </c>
      <c r="E64" s="2" t="s">
        <v>1028</v>
      </c>
      <c r="F64" s="3">
        <v>5</v>
      </c>
      <c r="G64" s="3">
        <v>6</v>
      </c>
      <c r="H64">
        <f t="shared" si="0"/>
        <v>30</v>
      </c>
    </row>
    <row r="65" spans="1:8" ht="12.75">
      <c r="A65" s="2" t="s">
        <v>10</v>
      </c>
      <c r="B65" s="2" t="s">
        <v>21</v>
      </c>
      <c r="C65" s="2" t="s">
        <v>24</v>
      </c>
      <c r="D65" s="2" t="s">
        <v>666</v>
      </c>
      <c r="E65" s="2" t="s">
        <v>1028</v>
      </c>
      <c r="F65" s="3">
        <v>1</v>
      </c>
      <c r="G65" s="3">
        <v>6</v>
      </c>
      <c r="H65">
        <f aca="true" t="shared" si="1" ref="H65:H73">F65*G65</f>
        <v>6</v>
      </c>
    </row>
    <row r="66" spans="1:8" ht="12.75">
      <c r="A66" s="2" t="s">
        <v>10</v>
      </c>
      <c r="B66" s="2" t="s">
        <v>21</v>
      </c>
      <c r="C66" s="2" t="s">
        <v>24</v>
      </c>
      <c r="D66" s="2" t="s">
        <v>667</v>
      </c>
      <c r="E66" s="2" t="s">
        <v>1029</v>
      </c>
      <c r="F66" s="3">
        <v>8</v>
      </c>
      <c r="G66" s="3">
        <v>6</v>
      </c>
      <c r="H66">
        <f t="shared" si="1"/>
        <v>48</v>
      </c>
    </row>
    <row r="67" spans="1:8" ht="12.75">
      <c r="A67" s="2" t="s">
        <v>10</v>
      </c>
      <c r="B67" s="2" t="s">
        <v>21</v>
      </c>
      <c r="C67" s="2" t="s">
        <v>24</v>
      </c>
      <c r="D67" s="2" t="s">
        <v>668</v>
      </c>
      <c r="E67" s="2" t="s">
        <v>1029</v>
      </c>
      <c r="F67" s="3">
        <v>27</v>
      </c>
      <c r="G67" s="3">
        <v>6</v>
      </c>
      <c r="H67">
        <f t="shared" si="1"/>
        <v>162</v>
      </c>
    </row>
    <row r="68" spans="1:8" ht="12.75">
      <c r="A68" s="2" t="s">
        <v>10</v>
      </c>
      <c r="B68" s="2" t="s">
        <v>21</v>
      </c>
      <c r="C68" s="2" t="s">
        <v>23</v>
      </c>
      <c r="D68" s="2" t="s">
        <v>669</v>
      </c>
      <c r="E68" s="2" t="s">
        <v>1029</v>
      </c>
      <c r="F68" s="3">
        <v>21</v>
      </c>
      <c r="G68" s="3">
        <v>5</v>
      </c>
      <c r="H68">
        <f t="shared" si="1"/>
        <v>105</v>
      </c>
    </row>
    <row r="69" spans="1:8" ht="12.75">
      <c r="A69" s="2" t="s">
        <v>10</v>
      </c>
      <c r="B69" s="2" t="s">
        <v>21</v>
      </c>
      <c r="C69" s="2" t="s">
        <v>23</v>
      </c>
      <c r="D69" s="2" t="s">
        <v>670</v>
      </c>
      <c r="E69" s="2" t="s">
        <v>1029</v>
      </c>
      <c r="F69" s="3">
        <v>22</v>
      </c>
      <c r="G69" s="3">
        <v>5</v>
      </c>
      <c r="H69">
        <f t="shared" si="1"/>
        <v>110</v>
      </c>
    </row>
    <row r="70" spans="1:8" ht="12.75">
      <c r="A70" s="2" t="s">
        <v>10</v>
      </c>
      <c r="B70" s="2" t="s">
        <v>21</v>
      </c>
      <c r="C70" s="2" t="s">
        <v>24</v>
      </c>
      <c r="D70" s="2" t="s">
        <v>671</v>
      </c>
      <c r="E70" s="2" t="s">
        <v>750</v>
      </c>
      <c r="F70" s="3">
        <v>8</v>
      </c>
      <c r="G70" s="3">
        <v>3</v>
      </c>
      <c r="H70">
        <f t="shared" si="1"/>
        <v>24</v>
      </c>
    </row>
    <row r="71" spans="1:8" ht="12.75">
      <c r="A71" s="2" t="s">
        <v>10</v>
      </c>
      <c r="B71" s="2" t="s">
        <v>21</v>
      </c>
      <c r="C71" s="2" t="s">
        <v>24</v>
      </c>
      <c r="D71" s="2" t="s">
        <v>672</v>
      </c>
      <c r="E71" s="2" t="s">
        <v>1030</v>
      </c>
      <c r="F71" s="3">
        <v>2</v>
      </c>
      <c r="G71" s="3">
        <v>4</v>
      </c>
      <c r="H71">
        <f t="shared" si="1"/>
        <v>8</v>
      </c>
    </row>
    <row r="72" spans="1:8" ht="12.75">
      <c r="A72" s="2" t="s">
        <v>10</v>
      </c>
      <c r="B72" s="2" t="s">
        <v>21</v>
      </c>
      <c r="C72" s="2" t="s">
        <v>24</v>
      </c>
      <c r="D72" s="2" t="s">
        <v>673</v>
      </c>
      <c r="E72" s="2" t="s">
        <v>1030</v>
      </c>
      <c r="F72" s="3">
        <v>4</v>
      </c>
      <c r="G72" s="3">
        <v>4</v>
      </c>
      <c r="H72">
        <f t="shared" si="1"/>
        <v>16</v>
      </c>
    </row>
    <row r="73" spans="1:8" ht="12.75">
      <c r="A73" s="2"/>
      <c r="B73" s="2"/>
      <c r="C73" s="2"/>
      <c r="D73" s="2"/>
      <c r="E73" s="6" t="s">
        <v>692</v>
      </c>
      <c r="F73" s="3">
        <v>3</v>
      </c>
      <c r="G73" s="3">
        <v>10</v>
      </c>
      <c r="H73">
        <f t="shared" si="1"/>
        <v>30</v>
      </c>
    </row>
    <row r="74" ht="12.75">
      <c r="H74">
        <f>SUM(H1:H73)</f>
        <v>10605</v>
      </c>
    </row>
    <row r="76" spans="8:9" ht="12.75">
      <c r="H76" t="s">
        <v>10</v>
      </c>
      <c r="I76" s="4" t="s">
        <v>1045</v>
      </c>
    </row>
    <row r="77" spans="7:9" ht="12.75">
      <c r="G77" t="s">
        <v>1034</v>
      </c>
      <c r="H77">
        <f>H20</f>
        <v>2976</v>
      </c>
      <c r="I77">
        <f>0.7*H77</f>
        <v>2083.2</v>
      </c>
    </row>
    <row r="78" spans="7:9" ht="12.75">
      <c r="G78" t="s">
        <v>1035</v>
      </c>
      <c r="H78">
        <f>H15+H38+H45+H64+H70+H73</f>
        <v>1649</v>
      </c>
      <c r="I78">
        <f>H78</f>
        <v>1649</v>
      </c>
    </row>
    <row r="79" spans="7:9" ht="12.75">
      <c r="G79" t="s">
        <v>1036</v>
      </c>
      <c r="H79">
        <f>H3+H6+H7+H10+H13+H14+H17+H19+H23+H26+H28+H31+H33+H35+H37+H41+H43+H48+H49+H51+H53+H55+H57+H59+H61+H63+H67+H69+H72</f>
        <v>2447</v>
      </c>
      <c r="I79">
        <f>1.5*H79</f>
        <v>3670.5</v>
      </c>
    </row>
    <row r="80" spans="7:9" ht="12.75">
      <c r="G80" t="s">
        <v>1037</v>
      </c>
      <c r="H80">
        <f>H2+H4+H5+H9+H11+H12+H16+H18+H22+H25+H27+H30+H32+H34+H36+H40+H42+H47+H50+H52+H54+H56+H58+H60+H62+H66+H68+H71</f>
        <v>2737</v>
      </c>
      <c r="I80" s="5">
        <f>1.5*H80</f>
        <v>4105.5</v>
      </c>
    </row>
    <row r="81" spans="7:9" ht="12.75">
      <c r="G81" t="s">
        <v>1038</v>
      </c>
      <c r="H81">
        <f>H21</f>
        <v>300</v>
      </c>
      <c r="I81">
        <f>0.21*H81</f>
        <v>63</v>
      </c>
    </row>
    <row r="82" spans="7:9" ht="12.75">
      <c r="G82" t="s">
        <v>1039</v>
      </c>
      <c r="H82">
        <f>H1+H29+H39+H44+H46+H65</f>
        <v>496</v>
      </c>
      <c r="I82">
        <f>0.3*H82</f>
        <v>148.79999999999998</v>
      </c>
    </row>
    <row r="83" spans="7:9" ht="12.75">
      <c r="G83" t="s">
        <v>1040</v>
      </c>
      <c r="H83" s="5">
        <f>SUM(H77:H82)</f>
        <v>10605</v>
      </c>
      <c r="I83" s="4">
        <f>SUM(I77:I82)</f>
        <v>11720</v>
      </c>
    </row>
    <row r="85" ht="12.75">
      <c r="G85" t="s">
        <v>1041</v>
      </c>
    </row>
    <row r="86" spans="7:8" ht="12.75">
      <c r="G86" t="s">
        <v>1042</v>
      </c>
      <c r="H86">
        <v>4</v>
      </c>
    </row>
    <row r="87" spans="7:8" ht="12.75">
      <c r="G87" t="s">
        <v>1043</v>
      </c>
      <c r="H87" s="22">
        <f>J4</f>
        <v>43</v>
      </c>
    </row>
    <row r="88" spans="7:8" ht="12.75">
      <c r="G88" t="s">
        <v>1044</v>
      </c>
      <c r="H8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7">
      <selection activeCell="H46" sqref="H46"/>
    </sheetView>
  </sheetViews>
  <sheetFormatPr defaultColWidth="9.140625" defaultRowHeight="12.75"/>
  <cols>
    <col min="2" max="2" width="27.8515625" style="0" customWidth="1"/>
    <col min="3" max="3" width="13.28125" style="0" customWidth="1"/>
    <col min="4" max="4" width="18.7109375" style="0" customWidth="1"/>
    <col min="5" max="5" width="46.28125" style="0" customWidth="1"/>
  </cols>
  <sheetData>
    <row r="1" spans="1:8" ht="12.75">
      <c r="A1" s="2" t="s">
        <v>9</v>
      </c>
      <c r="B1" s="2" t="s">
        <v>20</v>
      </c>
      <c r="C1" s="2" t="s">
        <v>24</v>
      </c>
      <c r="D1" s="2" t="s">
        <v>563</v>
      </c>
      <c r="E1" s="2" t="s">
        <v>692</v>
      </c>
      <c r="F1" s="3">
        <v>25</v>
      </c>
      <c r="G1" s="3">
        <v>10</v>
      </c>
      <c r="H1">
        <f>F1*G1</f>
        <v>250</v>
      </c>
    </row>
    <row r="2" spans="1:8" ht="12.75">
      <c r="A2" s="2" t="s">
        <v>9</v>
      </c>
      <c r="B2" s="2" t="s">
        <v>20</v>
      </c>
      <c r="C2" s="2" t="s">
        <v>24</v>
      </c>
      <c r="D2" s="2" t="s">
        <v>564</v>
      </c>
      <c r="E2" s="2" t="s">
        <v>692</v>
      </c>
      <c r="F2" s="3">
        <v>17</v>
      </c>
      <c r="G2" s="3">
        <v>10</v>
      </c>
      <c r="H2">
        <f aca="true" t="shared" si="0" ref="H2:H43">F2*G2</f>
        <v>170</v>
      </c>
    </row>
    <row r="3" spans="1:8" ht="12.75">
      <c r="A3" s="2" t="s">
        <v>9</v>
      </c>
      <c r="B3" s="2" t="s">
        <v>20</v>
      </c>
      <c r="C3" s="2" t="s">
        <v>24</v>
      </c>
      <c r="D3" s="2" t="s">
        <v>565</v>
      </c>
      <c r="E3" s="2" t="s">
        <v>974</v>
      </c>
      <c r="F3" s="3">
        <v>33</v>
      </c>
      <c r="G3" s="3">
        <v>4</v>
      </c>
      <c r="H3">
        <f t="shared" si="0"/>
        <v>132</v>
      </c>
    </row>
    <row r="4" spans="1:8" ht="12.75">
      <c r="A4" s="2" t="s">
        <v>9</v>
      </c>
      <c r="B4" s="2" t="s">
        <v>20</v>
      </c>
      <c r="C4" s="2" t="s">
        <v>23</v>
      </c>
      <c r="D4" s="2" t="s">
        <v>566</v>
      </c>
      <c r="E4" s="2" t="s">
        <v>975</v>
      </c>
      <c r="F4" s="3">
        <v>11</v>
      </c>
      <c r="G4" s="3">
        <v>5</v>
      </c>
      <c r="H4">
        <f t="shared" si="0"/>
        <v>55</v>
      </c>
    </row>
    <row r="5" spans="1:8" ht="12.75">
      <c r="A5" s="2" t="s">
        <v>9</v>
      </c>
      <c r="B5" s="2" t="s">
        <v>20</v>
      </c>
      <c r="C5" s="2" t="s">
        <v>24</v>
      </c>
      <c r="D5" s="2" t="s">
        <v>567</v>
      </c>
      <c r="E5" s="2" t="s">
        <v>976</v>
      </c>
      <c r="F5" s="3">
        <v>27</v>
      </c>
      <c r="G5" s="3">
        <v>4</v>
      </c>
      <c r="H5">
        <f t="shared" si="0"/>
        <v>108</v>
      </c>
    </row>
    <row r="6" spans="1:8" ht="12.75">
      <c r="A6" s="2" t="s">
        <v>9</v>
      </c>
      <c r="B6" s="2" t="s">
        <v>20</v>
      </c>
      <c r="C6" s="2" t="s">
        <v>24</v>
      </c>
      <c r="D6" s="2" t="s">
        <v>568</v>
      </c>
      <c r="E6" s="2" t="s">
        <v>696</v>
      </c>
      <c r="F6" s="3">
        <v>25</v>
      </c>
      <c r="G6" s="3">
        <v>18</v>
      </c>
      <c r="H6">
        <f t="shared" si="0"/>
        <v>450</v>
      </c>
    </row>
    <row r="7" spans="1:8" ht="12.75">
      <c r="A7" s="2" t="s">
        <v>9</v>
      </c>
      <c r="B7" s="2" t="s">
        <v>20</v>
      </c>
      <c r="C7" s="2" t="s">
        <v>23</v>
      </c>
      <c r="D7" s="2" t="s">
        <v>568</v>
      </c>
      <c r="E7" s="2" t="s">
        <v>696</v>
      </c>
      <c r="F7" s="3">
        <v>1</v>
      </c>
      <c r="G7" s="3">
        <v>18</v>
      </c>
      <c r="H7">
        <f t="shared" si="0"/>
        <v>18</v>
      </c>
    </row>
    <row r="8" spans="1:8" ht="12.75">
      <c r="A8" s="2" t="s">
        <v>9</v>
      </c>
      <c r="B8" s="2" t="s">
        <v>20</v>
      </c>
      <c r="C8" s="2" t="s">
        <v>24</v>
      </c>
      <c r="D8" s="2" t="s">
        <v>569</v>
      </c>
      <c r="E8" s="2" t="s">
        <v>977</v>
      </c>
      <c r="F8" s="3">
        <v>16</v>
      </c>
      <c r="G8" s="3">
        <v>6</v>
      </c>
      <c r="H8">
        <f t="shared" si="0"/>
        <v>96</v>
      </c>
    </row>
    <row r="9" spans="1:8" ht="12.75">
      <c r="A9" s="2" t="s">
        <v>9</v>
      </c>
      <c r="B9" s="2" t="s">
        <v>20</v>
      </c>
      <c r="C9" s="2" t="s">
        <v>24</v>
      </c>
      <c r="D9" s="2" t="s">
        <v>570</v>
      </c>
      <c r="E9" s="2" t="s">
        <v>978</v>
      </c>
      <c r="F9" s="3">
        <v>34</v>
      </c>
      <c r="G9" s="3">
        <v>5</v>
      </c>
      <c r="H9">
        <f t="shared" si="0"/>
        <v>170</v>
      </c>
    </row>
    <row r="10" spans="1:8" ht="12.75">
      <c r="A10" s="2" t="s">
        <v>9</v>
      </c>
      <c r="B10" s="2" t="s">
        <v>20</v>
      </c>
      <c r="C10" s="2" t="s">
        <v>23</v>
      </c>
      <c r="D10" s="2" t="s">
        <v>571</v>
      </c>
      <c r="E10" s="2" t="s">
        <v>979</v>
      </c>
      <c r="F10" s="3">
        <v>17</v>
      </c>
      <c r="G10" s="3">
        <v>5</v>
      </c>
      <c r="H10">
        <f t="shared" si="0"/>
        <v>85</v>
      </c>
    </row>
    <row r="11" spans="1:8" ht="12.75">
      <c r="A11" s="2" t="s">
        <v>9</v>
      </c>
      <c r="B11" s="2" t="s">
        <v>20</v>
      </c>
      <c r="C11" s="2" t="s">
        <v>23</v>
      </c>
      <c r="D11" s="2" t="s">
        <v>572</v>
      </c>
      <c r="E11" s="2" t="s">
        <v>979</v>
      </c>
      <c r="F11" s="3">
        <v>36</v>
      </c>
      <c r="G11" s="3">
        <v>6</v>
      </c>
      <c r="H11">
        <f t="shared" si="0"/>
        <v>216</v>
      </c>
    </row>
    <row r="12" spans="1:8" ht="12.75">
      <c r="A12" s="2" t="s">
        <v>9</v>
      </c>
      <c r="B12" s="2" t="s">
        <v>20</v>
      </c>
      <c r="C12" s="2" t="s">
        <v>23</v>
      </c>
      <c r="D12" s="2" t="s">
        <v>573</v>
      </c>
      <c r="E12" s="2" t="s">
        <v>980</v>
      </c>
      <c r="F12" s="3">
        <v>25</v>
      </c>
      <c r="G12" s="3">
        <v>5</v>
      </c>
      <c r="H12">
        <f t="shared" si="0"/>
        <v>125</v>
      </c>
    </row>
    <row r="13" spans="1:8" ht="12.75">
      <c r="A13" s="2" t="s">
        <v>9</v>
      </c>
      <c r="B13" s="2" t="s">
        <v>20</v>
      </c>
      <c r="C13" s="2" t="s">
        <v>24</v>
      </c>
      <c r="D13" s="2" t="s">
        <v>574</v>
      </c>
      <c r="E13" s="2" t="s">
        <v>981</v>
      </c>
      <c r="F13" s="3">
        <v>33</v>
      </c>
      <c r="G13" s="3">
        <v>5</v>
      </c>
      <c r="H13">
        <f t="shared" si="0"/>
        <v>165</v>
      </c>
    </row>
    <row r="14" spans="1:8" ht="12.75">
      <c r="A14" s="2" t="s">
        <v>9</v>
      </c>
      <c r="B14" s="2" t="s">
        <v>20</v>
      </c>
      <c r="C14" s="2" t="s">
        <v>24</v>
      </c>
      <c r="D14" s="2" t="s">
        <v>575</v>
      </c>
      <c r="E14" s="2" t="s">
        <v>705</v>
      </c>
      <c r="F14" s="3">
        <v>33</v>
      </c>
      <c r="G14" s="3">
        <v>0</v>
      </c>
      <c r="H14">
        <f t="shared" si="0"/>
        <v>0</v>
      </c>
    </row>
    <row r="15" spans="1:8" ht="12.75">
      <c r="A15" s="2" t="s">
        <v>9</v>
      </c>
      <c r="B15" s="2" t="s">
        <v>20</v>
      </c>
      <c r="C15" s="2" t="s">
        <v>23</v>
      </c>
      <c r="D15" s="2" t="s">
        <v>576</v>
      </c>
      <c r="E15" s="2" t="s">
        <v>982</v>
      </c>
      <c r="F15" s="3">
        <v>32</v>
      </c>
      <c r="G15" s="3">
        <v>5</v>
      </c>
      <c r="H15">
        <f t="shared" si="0"/>
        <v>160</v>
      </c>
    </row>
    <row r="16" spans="1:8" ht="12.75">
      <c r="A16" s="2" t="s">
        <v>9</v>
      </c>
      <c r="B16" s="2" t="s">
        <v>20</v>
      </c>
      <c r="C16" s="2" t="s">
        <v>23</v>
      </c>
      <c r="D16" s="2" t="s">
        <v>577</v>
      </c>
      <c r="E16" s="2" t="s">
        <v>983</v>
      </c>
      <c r="F16" s="3">
        <v>11</v>
      </c>
      <c r="G16" s="3">
        <v>5</v>
      </c>
      <c r="H16">
        <f t="shared" si="0"/>
        <v>55</v>
      </c>
    </row>
    <row r="17" spans="1:8" ht="12.75">
      <c r="A17" s="2" t="s">
        <v>9</v>
      </c>
      <c r="B17" s="2" t="s">
        <v>20</v>
      </c>
      <c r="C17" s="2" t="s">
        <v>23</v>
      </c>
      <c r="D17" s="2" t="s">
        <v>578</v>
      </c>
      <c r="E17" s="2" t="s">
        <v>984</v>
      </c>
      <c r="F17" s="3">
        <v>22</v>
      </c>
      <c r="G17" s="3">
        <v>6</v>
      </c>
      <c r="H17">
        <f t="shared" si="0"/>
        <v>132</v>
      </c>
    </row>
    <row r="18" spans="1:8" ht="12.75">
      <c r="A18" s="2" t="s">
        <v>9</v>
      </c>
      <c r="B18" s="2" t="s">
        <v>20</v>
      </c>
      <c r="C18" s="2" t="s">
        <v>24</v>
      </c>
      <c r="D18" s="2" t="s">
        <v>579</v>
      </c>
      <c r="E18" s="2" t="s">
        <v>985</v>
      </c>
      <c r="F18" s="3">
        <v>42</v>
      </c>
      <c r="G18" s="3">
        <v>5</v>
      </c>
      <c r="H18">
        <f t="shared" si="0"/>
        <v>210</v>
      </c>
    </row>
    <row r="19" spans="1:8" ht="12.75">
      <c r="A19" s="2" t="s">
        <v>9</v>
      </c>
      <c r="B19" s="2" t="s">
        <v>20</v>
      </c>
      <c r="C19" s="2" t="s">
        <v>24</v>
      </c>
      <c r="D19" s="2" t="s">
        <v>580</v>
      </c>
      <c r="E19" s="2" t="s">
        <v>724</v>
      </c>
      <c r="F19" s="3">
        <v>33</v>
      </c>
      <c r="G19" s="3">
        <v>0</v>
      </c>
      <c r="H19">
        <f t="shared" si="0"/>
        <v>0</v>
      </c>
    </row>
    <row r="20" spans="1:8" ht="12.75">
      <c r="A20" s="2" t="s">
        <v>9</v>
      </c>
      <c r="B20" s="2" t="s">
        <v>20</v>
      </c>
      <c r="C20" s="2" t="s">
        <v>23</v>
      </c>
      <c r="D20" s="2" t="s">
        <v>581</v>
      </c>
      <c r="E20" s="2" t="s">
        <v>986</v>
      </c>
      <c r="F20" s="3">
        <v>27</v>
      </c>
      <c r="G20" s="3">
        <v>4</v>
      </c>
      <c r="H20">
        <f t="shared" si="0"/>
        <v>108</v>
      </c>
    </row>
    <row r="21" spans="1:8" ht="12.75">
      <c r="A21" s="2" t="s">
        <v>9</v>
      </c>
      <c r="B21" s="2" t="s">
        <v>20</v>
      </c>
      <c r="C21" s="2" t="s">
        <v>23</v>
      </c>
      <c r="D21" s="2" t="s">
        <v>582</v>
      </c>
      <c r="E21" s="2" t="s">
        <v>987</v>
      </c>
      <c r="F21" s="3">
        <v>33</v>
      </c>
      <c r="G21" s="3">
        <v>6</v>
      </c>
      <c r="H21">
        <f t="shared" si="0"/>
        <v>198</v>
      </c>
    </row>
    <row r="22" spans="1:8" ht="12.75">
      <c r="A22" s="2" t="s">
        <v>9</v>
      </c>
      <c r="B22" s="2" t="s">
        <v>20</v>
      </c>
      <c r="C22" s="2" t="s">
        <v>23</v>
      </c>
      <c r="D22" s="2" t="s">
        <v>583</v>
      </c>
      <c r="E22" s="2" t="s">
        <v>988</v>
      </c>
      <c r="F22" s="3">
        <v>32</v>
      </c>
      <c r="G22" s="3">
        <v>6</v>
      </c>
      <c r="H22">
        <f t="shared" si="0"/>
        <v>192</v>
      </c>
    </row>
    <row r="23" spans="1:8" ht="12.75">
      <c r="A23" s="2" t="s">
        <v>9</v>
      </c>
      <c r="B23" s="2" t="s">
        <v>20</v>
      </c>
      <c r="C23" s="2" t="s">
        <v>24</v>
      </c>
      <c r="D23" s="2" t="s">
        <v>584</v>
      </c>
      <c r="E23" s="2" t="s">
        <v>989</v>
      </c>
      <c r="F23" s="3">
        <v>283</v>
      </c>
      <c r="G23" s="3">
        <v>5</v>
      </c>
      <c r="H23">
        <f t="shared" si="0"/>
        <v>1415</v>
      </c>
    </row>
    <row r="24" spans="1:8" ht="12.75">
      <c r="A24" s="2" t="s">
        <v>9</v>
      </c>
      <c r="B24" s="2" t="s">
        <v>20</v>
      </c>
      <c r="C24" s="2" t="s">
        <v>23</v>
      </c>
      <c r="D24" s="2" t="s">
        <v>584</v>
      </c>
      <c r="E24" s="2" t="s">
        <v>989</v>
      </c>
      <c r="F24" s="3">
        <v>4</v>
      </c>
      <c r="G24" s="3">
        <v>5</v>
      </c>
      <c r="H24">
        <f t="shared" si="0"/>
        <v>20</v>
      </c>
    </row>
    <row r="25" spans="1:8" ht="12.75">
      <c r="A25" s="2" t="s">
        <v>9</v>
      </c>
      <c r="B25" s="2" t="s">
        <v>20</v>
      </c>
      <c r="C25" s="2" t="s">
        <v>24</v>
      </c>
      <c r="D25" s="2" t="s">
        <v>585</v>
      </c>
      <c r="E25" s="2" t="s">
        <v>989</v>
      </c>
      <c r="F25" s="3">
        <v>55</v>
      </c>
      <c r="G25" s="3">
        <v>5</v>
      </c>
      <c r="H25">
        <f t="shared" si="0"/>
        <v>275</v>
      </c>
    </row>
    <row r="26" spans="1:8" ht="12.75">
      <c r="A26" s="2" t="s">
        <v>9</v>
      </c>
      <c r="B26" s="2" t="s">
        <v>20</v>
      </c>
      <c r="C26" s="2" t="s">
        <v>24</v>
      </c>
      <c r="D26" s="2" t="s">
        <v>586</v>
      </c>
      <c r="E26" s="2" t="s">
        <v>990</v>
      </c>
      <c r="F26" s="3">
        <v>16</v>
      </c>
      <c r="G26" s="3">
        <v>3</v>
      </c>
      <c r="H26">
        <f t="shared" si="0"/>
        <v>48</v>
      </c>
    </row>
    <row r="27" spans="1:8" ht="12.75">
      <c r="A27" s="2" t="s">
        <v>9</v>
      </c>
      <c r="B27" s="2" t="s">
        <v>20</v>
      </c>
      <c r="C27" s="2" t="s">
        <v>24</v>
      </c>
      <c r="D27" s="2" t="s">
        <v>587</v>
      </c>
      <c r="E27" s="2" t="s">
        <v>991</v>
      </c>
      <c r="F27" s="3">
        <v>30</v>
      </c>
      <c r="G27" s="3">
        <v>6</v>
      </c>
      <c r="H27">
        <f t="shared" si="0"/>
        <v>180</v>
      </c>
    </row>
    <row r="28" spans="1:8" ht="12.75">
      <c r="A28" s="2" t="s">
        <v>9</v>
      </c>
      <c r="B28" s="2" t="s">
        <v>20</v>
      </c>
      <c r="C28" s="2" t="s">
        <v>24</v>
      </c>
      <c r="D28" s="2" t="s">
        <v>588</v>
      </c>
      <c r="E28" s="2" t="s">
        <v>991</v>
      </c>
      <c r="F28" s="3">
        <v>20</v>
      </c>
      <c r="G28" s="3">
        <v>6</v>
      </c>
      <c r="H28">
        <f t="shared" si="0"/>
        <v>120</v>
      </c>
    </row>
    <row r="29" spans="1:8" ht="12.75">
      <c r="A29" s="2" t="s">
        <v>9</v>
      </c>
      <c r="B29" s="2" t="s">
        <v>20</v>
      </c>
      <c r="C29" s="2" t="s">
        <v>24</v>
      </c>
      <c r="D29" s="2" t="s">
        <v>589</v>
      </c>
      <c r="E29" s="2" t="s">
        <v>992</v>
      </c>
      <c r="F29" s="3">
        <v>16</v>
      </c>
      <c r="G29" s="3">
        <v>5</v>
      </c>
      <c r="H29">
        <f t="shared" si="0"/>
        <v>80</v>
      </c>
    </row>
    <row r="30" spans="1:8" ht="12.75">
      <c r="A30" s="2" t="s">
        <v>9</v>
      </c>
      <c r="B30" s="2" t="s">
        <v>20</v>
      </c>
      <c r="C30" s="2" t="s">
        <v>23</v>
      </c>
      <c r="D30" s="2" t="s">
        <v>590</v>
      </c>
      <c r="E30" s="2" t="s">
        <v>789</v>
      </c>
      <c r="F30" s="3">
        <v>14</v>
      </c>
      <c r="G30" s="3">
        <v>3</v>
      </c>
      <c r="H30">
        <f t="shared" si="0"/>
        <v>42</v>
      </c>
    </row>
    <row r="31" spans="1:8" ht="12.75">
      <c r="A31" s="2" t="s">
        <v>9</v>
      </c>
      <c r="B31" s="2" t="s">
        <v>20</v>
      </c>
      <c r="C31" s="2" t="s">
        <v>24</v>
      </c>
      <c r="D31" s="2" t="s">
        <v>591</v>
      </c>
      <c r="E31" s="2" t="s">
        <v>734</v>
      </c>
      <c r="F31" s="3">
        <v>38</v>
      </c>
      <c r="G31" s="3">
        <v>4</v>
      </c>
      <c r="H31">
        <f t="shared" si="0"/>
        <v>152</v>
      </c>
    </row>
    <row r="32" spans="1:8" ht="12.75">
      <c r="A32" s="2" t="s">
        <v>9</v>
      </c>
      <c r="B32" s="2" t="s">
        <v>20</v>
      </c>
      <c r="C32" s="2" t="s">
        <v>23</v>
      </c>
      <c r="D32" s="2" t="s">
        <v>592</v>
      </c>
      <c r="E32" s="2" t="s">
        <v>735</v>
      </c>
      <c r="F32" s="3">
        <v>37</v>
      </c>
      <c r="G32" s="3">
        <v>4</v>
      </c>
      <c r="H32">
        <f t="shared" si="0"/>
        <v>148</v>
      </c>
    </row>
    <row r="33" spans="1:8" ht="12.75">
      <c r="A33" s="2" t="s">
        <v>9</v>
      </c>
      <c r="B33" s="2" t="s">
        <v>20</v>
      </c>
      <c r="C33" s="2" t="s">
        <v>24</v>
      </c>
      <c r="D33" s="2" t="s">
        <v>593</v>
      </c>
      <c r="E33" s="2" t="s">
        <v>993</v>
      </c>
      <c r="F33" s="3">
        <v>11</v>
      </c>
      <c r="G33" s="3">
        <v>4</v>
      </c>
      <c r="H33">
        <f t="shared" si="0"/>
        <v>44</v>
      </c>
    </row>
    <row r="34" spans="1:8" ht="12.75">
      <c r="A34" s="2" t="s">
        <v>9</v>
      </c>
      <c r="B34" s="2" t="s">
        <v>20</v>
      </c>
      <c r="C34" s="2" t="s">
        <v>23</v>
      </c>
      <c r="D34" s="2" t="s">
        <v>594</v>
      </c>
      <c r="E34" s="2" t="s">
        <v>994</v>
      </c>
      <c r="F34" s="3">
        <v>24</v>
      </c>
      <c r="G34" s="3">
        <v>6</v>
      </c>
      <c r="H34">
        <f t="shared" si="0"/>
        <v>144</v>
      </c>
    </row>
    <row r="35" spans="1:8" ht="12.75">
      <c r="A35" s="2" t="s">
        <v>9</v>
      </c>
      <c r="B35" s="2" t="s">
        <v>20</v>
      </c>
      <c r="C35" s="2" t="s">
        <v>23</v>
      </c>
      <c r="D35" s="2" t="s">
        <v>595</v>
      </c>
      <c r="E35" s="2" t="s">
        <v>995</v>
      </c>
      <c r="F35" s="3">
        <v>11</v>
      </c>
      <c r="G35" s="3">
        <v>4</v>
      </c>
      <c r="H35">
        <f t="shared" si="0"/>
        <v>44</v>
      </c>
    </row>
    <row r="36" spans="1:8" ht="12.75">
      <c r="A36" s="2" t="s">
        <v>9</v>
      </c>
      <c r="B36" s="2" t="s">
        <v>20</v>
      </c>
      <c r="C36" s="2" t="s">
        <v>24</v>
      </c>
      <c r="D36" s="2" t="s">
        <v>596</v>
      </c>
      <c r="E36" s="2" t="s">
        <v>996</v>
      </c>
      <c r="F36" s="3">
        <v>33</v>
      </c>
      <c r="G36" s="3">
        <v>5</v>
      </c>
      <c r="H36">
        <f t="shared" si="0"/>
        <v>165</v>
      </c>
    </row>
    <row r="37" spans="1:8" ht="12.75">
      <c r="A37" s="2" t="s">
        <v>9</v>
      </c>
      <c r="B37" s="2" t="s">
        <v>20</v>
      </c>
      <c r="C37" s="2" t="s">
        <v>23</v>
      </c>
      <c r="D37" s="2" t="s">
        <v>597</v>
      </c>
      <c r="E37" s="2" t="s">
        <v>997</v>
      </c>
      <c r="F37" s="3">
        <v>216</v>
      </c>
      <c r="G37" s="3">
        <v>6</v>
      </c>
      <c r="H37">
        <f t="shared" si="0"/>
        <v>1296</v>
      </c>
    </row>
    <row r="38" spans="1:8" ht="12.75">
      <c r="A38" s="2" t="s">
        <v>9</v>
      </c>
      <c r="B38" s="2" t="s">
        <v>20</v>
      </c>
      <c r="C38" s="2" t="s">
        <v>24</v>
      </c>
      <c r="D38" s="2" t="s">
        <v>598</v>
      </c>
      <c r="E38" s="2" t="s">
        <v>997</v>
      </c>
      <c r="F38" s="3">
        <v>62</v>
      </c>
      <c r="G38" s="3">
        <v>6</v>
      </c>
      <c r="H38">
        <f t="shared" si="0"/>
        <v>372</v>
      </c>
    </row>
    <row r="39" spans="1:8" ht="12.75">
      <c r="A39" s="2" t="s">
        <v>9</v>
      </c>
      <c r="B39" s="2" t="s">
        <v>20</v>
      </c>
      <c r="C39" s="2" t="s">
        <v>24</v>
      </c>
      <c r="D39" s="2" t="s">
        <v>599</v>
      </c>
      <c r="E39" s="2" t="s">
        <v>750</v>
      </c>
      <c r="F39" s="3">
        <v>38</v>
      </c>
      <c r="G39" s="3">
        <v>3</v>
      </c>
      <c r="H39">
        <f t="shared" si="0"/>
        <v>114</v>
      </c>
    </row>
    <row r="40" spans="1:8" ht="12.75">
      <c r="A40" s="2" t="s">
        <v>9</v>
      </c>
      <c r="B40" s="2" t="s">
        <v>20</v>
      </c>
      <c r="C40" s="2" t="s">
        <v>24</v>
      </c>
      <c r="D40" s="2" t="s">
        <v>600</v>
      </c>
      <c r="E40" s="2" t="s">
        <v>998</v>
      </c>
      <c r="F40" s="3">
        <v>30</v>
      </c>
      <c r="G40" s="3">
        <v>6</v>
      </c>
      <c r="H40">
        <f t="shared" si="0"/>
        <v>180</v>
      </c>
    </row>
    <row r="41" spans="1:8" ht="12.75">
      <c r="A41" s="2" t="s">
        <v>9</v>
      </c>
      <c r="B41" s="2" t="s">
        <v>20</v>
      </c>
      <c r="C41" s="2" t="s">
        <v>23</v>
      </c>
      <c r="D41" s="2" t="s">
        <v>600</v>
      </c>
      <c r="E41" s="2" t="s">
        <v>998</v>
      </c>
      <c r="F41" s="3">
        <v>1</v>
      </c>
      <c r="G41" s="3">
        <v>6</v>
      </c>
      <c r="H41">
        <f t="shared" si="0"/>
        <v>6</v>
      </c>
    </row>
    <row r="42" spans="1:8" ht="12.75">
      <c r="A42" s="2" t="s">
        <v>9</v>
      </c>
      <c r="B42" s="2" t="s">
        <v>20</v>
      </c>
      <c r="C42" s="2" t="s">
        <v>23</v>
      </c>
      <c r="D42" s="2" t="s">
        <v>601</v>
      </c>
      <c r="E42" s="2" t="s">
        <v>998</v>
      </c>
      <c r="F42" s="3">
        <v>14</v>
      </c>
      <c r="G42" s="3">
        <v>6</v>
      </c>
      <c r="H42">
        <f t="shared" si="0"/>
        <v>84</v>
      </c>
    </row>
    <row r="43" spans="1:8" ht="12.75">
      <c r="A43" s="2" t="s">
        <v>9</v>
      </c>
      <c r="B43" s="2" t="s">
        <v>20</v>
      </c>
      <c r="C43" s="2" t="s">
        <v>23</v>
      </c>
      <c r="D43" s="2" t="s">
        <v>602</v>
      </c>
      <c r="E43" s="2" t="s">
        <v>999</v>
      </c>
      <c r="F43" s="3">
        <v>34</v>
      </c>
      <c r="G43" s="3">
        <v>6</v>
      </c>
      <c r="H43">
        <f t="shared" si="0"/>
        <v>204</v>
      </c>
    </row>
    <row r="44" ht="12.75">
      <c r="H44">
        <f>SUM(H1:H43)</f>
        <v>8228</v>
      </c>
    </row>
    <row r="46" spans="8:9" ht="12.75">
      <c r="H46" t="s">
        <v>9</v>
      </c>
      <c r="I46" s="4" t="s">
        <v>1045</v>
      </c>
    </row>
    <row r="47" spans="7:9" ht="12.75">
      <c r="G47" t="s">
        <v>1034</v>
      </c>
      <c r="H47">
        <v>0</v>
      </c>
      <c r="I47">
        <v>0</v>
      </c>
    </row>
    <row r="48" spans="7:9" ht="12.75">
      <c r="G48" t="s">
        <v>1035</v>
      </c>
      <c r="H48">
        <f>H1+H10+H11+H23+H24+H27+H37+H39+H40+H41</f>
        <v>3762</v>
      </c>
      <c r="I48">
        <f>H48</f>
        <v>3762</v>
      </c>
    </row>
    <row r="49" spans="7:9" ht="12.75">
      <c r="G49" t="s">
        <v>1036</v>
      </c>
      <c r="H49">
        <f>H3+H4+H5+H6+H7+H9+H12+H13+H15+H16+H17+H18+H20+H21+H22+H26+H29+H31+H32+H33+H34+H35+H36+H43</f>
        <v>3307</v>
      </c>
      <c r="I49">
        <f>1.5*H49</f>
        <v>4960.5</v>
      </c>
    </row>
    <row r="50" spans="7:9" ht="12.75">
      <c r="G50" t="s">
        <v>1037</v>
      </c>
      <c r="H50">
        <v>0</v>
      </c>
      <c r="I50">
        <v>0</v>
      </c>
    </row>
    <row r="51" spans="7:9" ht="12.75">
      <c r="G51" t="s">
        <v>1038</v>
      </c>
      <c r="H51">
        <v>0</v>
      </c>
      <c r="I51">
        <v>0</v>
      </c>
    </row>
    <row r="52" spans="7:9" ht="12.75">
      <c r="G52" t="s">
        <v>1039</v>
      </c>
      <c r="H52">
        <f>H2+H8+H25+H28+H30+H38+H42</f>
        <v>1159</v>
      </c>
      <c r="I52">
        <f>0.3*H52</f>
        <v>347.7</v>
      </c>
    </row>
    <row r="53" spans="7:9" ht="12.75">
      <c r="G53" t="s">
        <v>1040</v>
      </c>
      <c r="H53">
        <f>SUM(H47:H52)</f>
        <v>8228</v>
      </c>
      <c r="I53">
        <f>SUM(I47:I52)</f>
        <v>9070.2</v>
      </c>
    </row>
    <row r="55" ht="12.75">
      <c r="G55" t="s">
        <v>1041</v>
      </c>
    </row>
    <row r="56" spans="7:8" ht="12.75">
      <c r="G56" t="s">
        <v>1042</v>
      </c>
      <c r="H56">
        <v>25</v>
      </c>
    </row>
    <row r="57" spans="7:8" ht="12.75">
      <c r="G57" t="s">
        <v>1043</v>
      </c>
      <c r="H57">
        <v>26</v>
      </c>
    </row>
    <row r="58" spans="7:8" ht="12.75">
      <c r="G58" t="s">
        <v>1044</v>
      </c>
      <c r="H58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12">
      <selection activeCell="F137" sqref="F137"/>
    </sheetView>
  </sheetViews>
  <sheetFormatPr defaultColWidth="9.140625" defaultRowHeight="12.75"/>
  <cols>
    <col min="2" max="2" width="6.28125" style="0" customWidth="1"/>
    <col min="3" max="3" width="13.57421875" style="0" customWidth="1"/>
    <col min="4" max="4" width="12.421875" style="0" customWidth="1"/>
    <col min="5" max="5" width="48.140625" style="0" customWidth="1"/>
    <col min="7" max="7" width="9.57421875" style="0" customWidth="1"/>
  </cols>
  <sheetData>
    <row r="1" spans="1:8" ht="12.75" customHeight="1">
      <c r="A1" s="2" t="s">
        <v>8</v>
      </c>
      <c r="B1" s="2" t="s">
        <v>19</v>
      </c>
      <c r="C1" s="2" t="s">
        <v>24</v>
      </c>
      <c r="D1" s="2" t="s">
        <v>437</v>
      </c>
      <c r="E1" s="2" t="s">
        <v>912</v>
      </c>
      <c r="F1" s="3">
        <v>5</v>
      </c>
      <c r="G1" s="3">
        <v>4</v>
      </c>
      <c r="H1">
        <f>F1*G1</f>
        <v>20</v>
      </c>
    </row>
    <row r="2" spans="1:8" ht="12.75" customHeight="1">
      <c r="A2" s="2" t="s">
        <v>8</v>
      </c>
      <c r="B2" s="2" t="s">
        <v>19</v>
      </c>
      <c r="C2" s="2" t="s">
        <v>24</v>
      </c>
      <c r="D2" s="2" t="s">
        <v>438</v>
      </c>
      <c r="E2" s="2" t="s">
        <v>692</v>
      </c>
      <c r="F2" s="3">
        <v>62</v>
      </c>
      <c r="G2" s="3">
        <v>10</v>
      </c>
      <c r="H2">
        <f aca="true" t="shared" si="0" ref="H2:H65">F2*G2</f>
        <v>620</v>
      </c>
    </row>
    <row r="3" spans="1:8" ht="12.75" customHeight="1">
      <c r="A3" s="2" t="s">
        <v>8</v>
      </c>
      <c r="B3" s="2" t="s">
        <v>19</v>
      </c>
      <c r="C3" s="2" t="s">
        <v>23</v>
      </c>
      <c r="D3" s="2" t="s">
        <v>438</v>
      </c>
      <c r="E3" s="2" t="s">
        <v>692</v>
      </c>
      <c r="F3" s="3">
        <v>4</v>
      </c>
      <c r="G3" s="3">
        <v>10</v>
      </c>
      <c r="H3">
        <f t="shared" si="0"/>
        <v>40</v>
      </c>
    </row>
    <row r="4" spans="1:8" ht="12.75" customHeight="1">
      <c r="A4" s="2" t="s">
        <v>8</v>
      </c>
      <c r="B4" s="2" t="s">
        <v>19</v>
      </c>
      <c r="C4" s="2" t="s">
        <v>24</v>
      </c>
      <c r="D4" s="2" t="s">
        <v>439</v>
      </c>
      <c r="E4" s="2" t="s">
        <v>692</v>
      </c>
      <c r="F4" s="3">
        <v>30</v>
      </c>
      <c r="G4" s="3">
        <v>10</v>
      </c>
      <c r="H4">
        <f t="shared" si="0"/>
        <v>300</v>
      </c>
    </row>
    <row r="5" spans="1:8" ht="12.75" customHeight="1">
      <c r="A5" s="2" t="s">
        <v>8</v>
      </c>
      <c r="B5" s="2" t="s">
        <v>19</v>
      </c>
      <c r="C5" s="2" t="s">
        <v>23</v>
      </c>
      <c r="D5" s="2" t="s">
        <v>440</v>
      </c>
      <c r="E5" s="2" t="s">
        <v>913</v>
      </c>
      <c r="F5" s="3">
        <v>1</v>
      </c>
      <c r="G5" s="3">
        <v>2</v>
      </c>
      <c r="H5">
        <f t="shared" si="0"/>
        <v>2</v>
      </c>
    </row>
    <row r="6" spans="1:8" ht="12.75" customHeight="1">
      <c r="A6" s="2" t="s">
        <v>8</v>
      </c>
      <c r="B6" s="2" t="s">
        <v>19</v>
      </c>
      <c r="C6" s="2" t="s">
        <v>23</v>
      </c>
      <c r="D6" s="2" t="s">
        <v>441</v>
      </c>
      <c r="E6" s="2" t="s">
        <v>913</v>
      </c>
      <c r="F6" s="3">
        <v>58</v>
      </c>
      <c r="G6" s="3">
        <v>2</v>
      </c>
      <c r="H6">
        <f t="shared" si="0"/>
        <v>116</v>
      </c>
    </row>
    <row r="7" spans="1:8" ht="12.75" customHeight="1">
      <c r="A7" s="2" t="s">
        <v>8</v>
      </c>
      <c r="B7" s="2" t="s">
        <v>19</v>
      </c>
      <c r="C7" s="2" t="s">
        <v>23</v>
      </c>
      <c r="D7" s="2" t="s">
        <v>442</v>
      </c>
      <c r="E7" s="2" t="s">
        <v>914</v>
      </c>
      <c r="F7" s="3">
        <v>16</v>
      </c>
      <c r="G7" s="3">
        <v>4</v>
      </c>
      <c r="H7">
        <f t="shared" si="0"/>
        <v>64</v>
      </c>
    </row>
    <row r="8" spans="1:8" ht="12.75" customHeight="1">
      <c r="A8" s="2" t="s">
        <v>8</v>
      </c>
      <c r="B8" s="2" t="s">
        <v>19</v>
      </c>
      <c r="C8" s="2" t="s">
        <v>23</v>
      </c>
      <c r="D8" s="2" t="s">
        <v>443</v>
      </c>
      <c r="E8" s="2" t="s">
        <v>915</v>
      </c>
      <c r="F8" s="3">
        <v>25</v>
      </c>
      <c r="G8" s="3">
        <v>5</v>
      </c>
      <c r="H8">
        <f t="shared" si="0"/>
        <v>125</v>
      </c>
    </row>
    <row r="9" spans="1:8" ht="12.75" customHeight="1">
      <c r="A9" s="2" t="s">
        <v>8</v>
      </c>
      <c r="B9" s="2" t="s">
        <v>19</v>
      </c>
      <c r="C9" s="2" t="s">
        <v>23</v>
      </c>
      <c r="D9" s="2" t="s">
        <v>444</v>
      </c>
      <c r="E9" s="2" t="s">
        <v>915</v>
      </c>
      <c r="F9" s="3">
        <v>1</v>
      </c>
      <c r="G9" s="3">
        <v>5</v>
      </c>
      <c r="H9">
        <f t="shared" si="0"/>
        <v>5</v>
      </c>
    </row>
    <row r="10" spans="1:8" ht="12.75" customHeight="1">
      <c r="A10" s="2" t="s">
        <v>8</v>
      </c>
      <c r="B10" s="2" t="s">
        <v>19</v>
      </c>
      <c r="C10" s="2" t="s">
        <v>23</v>
      </c>
      <c r="D10" s="2" t="s">
        <v>445</v>
      </c>
      <c r="E10" s="2" t="s">
        <v>916</v>
      </c>
      <c r="F10" s="3">
        <v>48</v>
      </c>
      <c r="G10" s="3">
        <v>4</v>
      </c>
      <c r="H10">
        <f t="shared" si="0"/>
        <v>192</v>
      </c>
    </row>
    <row r="11" spans="1:8" ht="12.75" customHeight="1">
      <c r="A11" s="2" t="s">
        <v>8</v>
      </c>
      <c r="B11" s="2" t="s">
        <v>19</v>
      </c>
      <c r="C11" s="2" t="s">
        <v>23</v>
      </c>
      <c r="D11" s="2" t="s">
        <v>446</v>
      </c>
      <c r="E11" s="2" t="s">
        <v>917</v>
      </c>
      <c r="F11" s="3">
        <v>25</v>
      </c>
      <c r="G11" s="3">
        <v>5</v>
      </c>
      <c r="H11">
        <f t="shared" si="0"/>
        <v>125</v>
      </c>
    </row>
    <row r="12" spans="1:8" ht="12.75" customHeight="1">
      <c r="A12" s="2" t="s">
        <v>8</v>
      </c>
      <c r="B12" s="2" t="s">
        <v>19</v>
      </c>
      <c r="C12" s="2" t="s">
        <v>23</v>
      </c>
      <c r="D12" s="2" t="s">
        <v>447</v>
      </c>
      <c r="E12" s="2" t="s">
        <v>917</v>
      </c>
      <c r="F12" s="3">
        <v>59</v>
      </c>
      <c r="G12" s="3">
        <v>5</v>
      </c>
      <c r="H12">
        <f t="shared" si="0"/>
        <v>295</v>
      </c>
    </row>
    <row r="13" spans="1:8" ht="12.75" customHeight="1">
      <c r="A13" s="2" t="s">
        <v>8</v>
      </c>
      <c r="B13" s="2" t="s">
        <v>19</v>
      </c>
      <c r="C13" s="2" t="s">
        <v>24</v>
      </c>
      <c r="D13" s="2" t="s">
        <v>448</v>
      </c>
      <c r="E13" s="2" t="s">
        <v>918</v>
      </c>
      <c r="F13" s="3">
        <v>13</v>
      </c>
      <c r="G13" s="3">
        <v>3</v>
      </c>
      <c r="H13">
        <f t="shared" si="0"/>
        <v>39</v>
      </c>
    </row>
    <row r="14" spans="1:8" ht="12.75" customHeight="1">
      <c r="A14" s="2" t="s">
        <v>8</v>
      </c>
      <c r="B14" s="2" t="s">
        <v>19</v>
      </c>
      <c r="C14" s="2" t="s">
        <v>24</v>
      </c>
      <c r="D14" s="2" t="s">
        <v>449</v>
      </c>
      <c r="E14" s="2" t="s">
        <v>696</v>
      </c>
      <c r="F14" s="3">
        <v>7</v>
      </c>
      <c r="G14" s="3">
        <v>18</v>
      </c>
      <c r="H14">
        <f t="shared" si="0"/>
        <v>126</v>
      </c>
    </row>
    <row r="15" spans="1:8" ht="12.75" customHeight="1">
      <c r="A15" s="2" t="s">
        <v>8</v>
      </c>
      <c r="B15" s="2" t="s">
        <v>19</v>
      </c>
      <c r="C15" s="2" t="s">
        <v>24</v>
      </c>
      <c r="D15" s="2" t="s">
        <v>450</v>
      </c>
      <c r="E15" s="2" t="s">
        <v>696</v>
      </c>
      <c r="F15" s="3">
        <v>0</v>
      </c>
      <c r="G15" s="3">
        <v>18</v>
      </c>
      <c r="H15">
        <f t="shared" si="0"/>
        <v>0</v>
      </c>
    </row>
    <row r="16" spans="1:8" ht="12.75" customHeight="1">
      <c r="A16" s="2" t="s">
        <v>8</v>
      </c>
      <c r="B16" s="2" t="s">
        <v>19</v>
      </c>
      <c r="C16" s="2" t="s">
        <v>23</v>
      </c>
      <c r="D16" s="2" t="s">
        <v>451</v>
      </c>
      <c r="E16" s="2" t="s">
        <v>696</v>
      </c>
      <c r="F16" s="3">
        <v>3</v>
      </c>
      <c r="G16" s="3">
        <v>18</v>
      </c>
      <c r="H16">
        <f t="shared" si="0"/>
        <v>54</v>
      </c>
    </row>
    <row r="17" spans="1:8" ht="12.75" customHeight="1">
      <c r="A17" s="2" t="s">
        <v>8</v>
      </c>
      <c r="B17" s="2" t="s">
        <v>19</v>
      </c>
      <c r="C17" s="2" t="s">
        <v>24</v>
      </c>
      <c r="D17" s="2" t="s">
        <v>451</v>
      </c>
      <c r="E17" s="2" t="s">
        <v>696</v>
      </c>
      <c r="F17" s="3">
        <v>50</v>
      </c>
      <c r="G17" s="3">
        <v>18</v>
      </c>
      <c r="H17">
        <f t="shared" si="0"/>
        <v>900</v>
      </c>
    </row>
    <row r="18" spans="1:8" ht="12.75" customHeight="1">
      <c r="A18" s="2" t="s">
        <v>8</v>
      </c>
      <c r="B18" s="2" t="s">
        <v>19</v>
      </c>
      <c r="C18" s="2" t="s">
        <v>23</v>
      </c>
      <c r="D18" s="2" t="s">
        <v>452</v>
      </c>
      <c r="E18" s="2" t="s">
        <v>919</v>
      </c>
      <c r="F18" s="3">
        <v>4</v>
      </c>
      <c r="G18" s="3">
        <v>2</v>
      </c>
      <c r="H18">
        <f t="shared" si="0"/>
        <v>8</v>
      </c>
    </row>
    <row r="19" spans="1:8" ht="12.75" customHeight="1">
      <c r="A19" s="2" t="s">
        <v>8</v>
      </c>
      <c r="B19" s="2" t="s">
        <v>19</v>
      </c>
      <c r="C19" s="2" t="s">
        <v>23</v>
      </c>
      <c r="D19" s="2" t="s">
        <v>453</v>
      </c>
      <c r="E19" s="2" t="s">
        <v>919</v>
      </c>
      <c r="F19" s="3">
        <v>19</v>
      </c>
      <c r="G19" s="3">
        <v>2</v>
      </c>
      <c r="H19">
        <f t="shared" si="0"/>
        <v>38</v>
      </c>
    </row>
    <row r="20" spans="1:8" ht="12.75" customHeight="1">
      <c r="A20" s="2" t="s">
        <v>8</v>
      </c>
      <c r="B20" s="2" t="s">
        <v>19</v>
      </c>
      <c r="C20" s="2" t="s">
        <v>23</v>
      </c>
      <c r="D20" s="2" t="s">
        <v>454</v>
      </c>
      <c r="E20" s="2" t="s">
        <v>920</v>
      </c>
      <c r="F20" s="3">
        <v>4</v>
      </c>
      <c r="G20" s="3">
        <v>3</v>
      </c>
      <c r="H20">
        <f t="shared" si="0"/>
        <v>12</v>
      </c>
    </row>
    <row r="21" spans="1:8" ht="12.75" customHeight="1">
      <c r="A21" s="2" t="s">
        <v>8</v>
      </c>
      <c r="B21" s="2" t="s">
        <v>19</v>
      </c>
      <c r="C21" s="2" t="s">
        <v>24</v>
      </c>
      <c r="D21" s="2" t="s">
        <v>454</v>
      </c>
      <c r="E21" s="2" t="s">
        <v>920</v>
      </c>
      <c r="F21" s="3">
        <v>81</v>
      </c>
      <c r="G21" s="3">
        <v>3</v>
      </c>
      <c r="H21">
        <f t="shared" si="0"/>
        <v>243</v>
      </c>
    </row>
    <row r="22" spans="1:8" ht="12.75" customHeight="1">
      <c r="A22" s="2" t="s">
        <v>8</v>
      </c>
      <c r="B22" s="2" t="s">
        <v>19</v>
      </c>
      <c r="C22" s="2" t="s">
        <v>24</v>
      </c>
      <c r="D22" s="2" t="s">
        <v>455</v>
      </c>
      <c r="E22" s="2" t="s">
        <v>920</v>
      </c>
      <c r="F22" s="3">
        <v>32</v>
      </c>
      <c r="G22" s="3">
        <v>3</v>
      </c>
      <c r="H22">
        <f t="shared" si="0"/>
        <v>96</v>
      </c>
    </row>
    <row r="23" spans="1:8" ht="12.75" customHeight="1">
      <c r="A23" s="2" t="s">
        <v>8</v>
      </c>
      <c r="B23" s="2" t="s">
        <v>19</v>
      </c>
      <c r="C23" s="2" t="s">
        <v>23</v>
      </c>
      <c r="D23" s="2" t="s">
        <v>456</v>
      </c>
      <c r="E23" s="2" t="s">
        <v>812</v>
      </c>
      <c r="F23" s="3">
        <v>25</v>
      </c>
      <c r="G23" s="3">
        <v>5</v>
      </c>
      <c r="H23">
        <f t="shared" si="0"/>
        <v>125</v>
      </c>
    </row>
    <row r="24" spans="1:8" ht="12.75" customHeight="1">
      <c r="A24" s="2" t="s">
        <v>8</v>
      </c>
      <c r="B24" s="2" t="s">
        <v>19</v>
      </c>
      <c r="C24" s="2" t="s">
        <v>23</v>
      </c>
      <c r="D24" s="2" t="s">
        <v>457</v>
      </c>
      <c r="E24" s="2" t="s">
        <v>812</v>
      </c>
      <c r="F24" s="3">
        <v>22</v>
      </c>
      <c r="G24" s="3">
        <v>5</v>
      </c>
      <c r="H24">
        <f t="shared" si="0"/>
        <v>110</v>
      </c>
    </row>
    <row r="25" spans="1:8" ht="12.75" customHeight="1">
      <c r="A25" s="2" t="s">
        <v>8</v>
      </c>
      <c r="B25" s="2" t="s">
        <v>19</v>
      </c>
      <c r="C25" s="2" t="s">
        <v>24</v>
      </c>
      <c r="D25" s="2" t="s">
        <v>458</v>
      </c>
      <c r="E25" s="2" t="s">
        <v>705</v>
      </c>
      <c r="F25" s="3">
        <v>26</v>
      </c>
      <c r="G25" s="3">
        <v>0</v>
      </c>
      <c r="H25">
        <f t="shared" si="0"/>
        <v>0</v>
      </c>
    </row>
    <row r="26" spans="1:8" ht="12.75" customHeight="1">
      <c r="A26" s="2" t="s">
        <v>8</v>
      </c>
      <c r="B26" s="2" t="s">
        <v>19</v>
      </c>
      <c r="C26" s="2" t="s">
        <v>24</v>
      </c>
      <c r="D26" s="2" t="s">
        <v>459</v>
      </c>
      <c r="E26" s="2" t="s">
        <v>705</v>
      </c>
      <c r="F26" s="3">
        <v>65</v>
      </c>
      <c r="G26" s="3">
        <v>0</v>
      </c>
      <c r="H26">
        <f t="shared" si="0"/>
        <v>0</v>
      </c>
    </row>
    <row r="27" spans="1:8" ht="12.75" customHeight="1">
      <c r="A27" s="2" t="s">
        <v>8</v>
      </c>
      <c r="B27" s="2" t="s">
        <v>19</v>
      </c>
      <c r="C27" s="2" t="s">
        <v>23</v>
      </c>
      <c r="D27" s="2" t="s">
        <v>460</v>
      </c>
      <c r="E27" s="2" t="s">
        <v>813</v>
      </c>
      <c r="F27" s="3">
        <v>3</v>
      </c>
      <c r="G27" s="3">
        <v>6</v>
      </c>
      <c r="H27">
        <f t="shared" si="0"/>
        <v>18</v>
      </c>
    </row>
    <row r="28" spans="1:8" ht="12.75" customHeight="1">
      <c r="A28" s="2" t="s">
        <v>8</v>
      </c>
      <c r="B28" s="2" t="s">
        <v>19</v>
      </c>
      <c r="C28" s="2" t="s">
        <v>23</v>
      </c>
      <c r="D28" s="2" t="s">
        <v>461</v>
      </c>
      <c r="E28" s="2" t="s">
        <v>921</v>
      </c>
      <c r="F28" s="3">
        <v>1</v>
      </c>
      <c r="G28" s="3">
        <v>5</v>
      </c>
      <c r="H28">
        <f t="shared" si="0"/>
        <v>5</v>
      </c>
    </row>
    <row r="29" spans="1:8" ht="12.75" customHeight="1">
      <c r="A29" s="2" t="s">
        <v>8</v>
      </c>
      <c r="B29" s="2" t="s">
        <v>19</v>
      </c>
      <c r="C29" s="2" t="s">
        <v>23</v>
      </c>
      <c r="D29" s="2" t="s">
        <v>462</v>
      </c>
      <c r="E29" s="2" t="s">
        <v>921</v>
      </c>
      <c r="F29" s="3">
        <v>56</v>
      </c>
      <c r="G29" s="3">
        <v>5</v>
      </c>
      <c r="H29">
        <f t="shared" si="0"/>
        <v>280</v>
      </c>
    </row>
    <row r="30" spans="1:8" ht="12.75" customHeight="1">
      <c r="A30" s="2" t="s">
        <v>8</v>
      </c>
      <c r="B30" s="2" t="s">
        <v>19</v>
      </c>
      <c r="C30" s="2" t="s">
        <v>23</v>
      </c>
      <c r="D30" s="2" t="s">
        <v>463</v>
      </c>
      <c r="E30" s="2" t="s">
        <v>922</v>
      </c>
      <c r="F30" s="3">
        <v>29</v>
      </c>
      <c r="G30" s="3">
        <v>4</v>
      </c>
      <c r="H30">
        <f t="shared" si="0"/>
        <v>116</v>
      </c>
    </row>
    <row r="31" spans="1:8" ht="12.75" customHeight="1">
      <c r="A31" s="2" t="s">
        <v>8</v>
      </c>
      <c r="B31" s="2" t="s">
        <v>19</v>
      </c>
      <c r="C31" s="2" t="s">
        <v>23</v>
      </c>
      <c r="D31" s="2" t="s">
        <v>464</v>
      </c>
      <c r="E31" s="2" t="s">
        <v>923</v>
      </c>
      <c r="F31" s="3">
        <v>40</v>
      </c>
      <c r="G31" s="3">
        <v>4</v>
      </c>
      <c r="H31">
        <f t="shared" si="0"/>
        <v>160</v>
      </c>
    </row>
    <row r="32" spans="1:8" ht="12.75" customHeight="1">
      <c r="A32" s="2" t="s">
        <v>8</v>
      </c>
      <c r="B32" s="2" t="s">
        <v>19</v>
      </c>
      <c r="C32" s="2" t="s">
        <v>23</v>
      </c>
      <c r="D32" s="2" t="s">
        <v>465</v>
      </c>
      <c r="E32" s="2" t="s">
        <v>923</v>
      </c>
      <c r="F32" s="3">
        <v>16</v>
      </c>
      <c r="G32" s="3">
        <v>4</v>
      </c>
      <c r="H32">
        <f t="shared" si="0"/>
        <v>64</v>
      </c>
    </row>
    <row r="33" spans="1:8" ht="12.75" customHeight="1">
      <c r="A33" s="2" t="s">
        <v>8</v>
      </c>
      <c r="B33" s="2" t="s">
        <v>19</v>
      </c>
      <c r="C33" s="2" t="s">
        <v>23</v>
      </c>
      <c r="D33" s="2" t="s">
        <v>466</v>
      </c>
      <c r="E33" s="2" t="s">
        <v>924</v>
      </c>
      <c r="F33" s="3">
        <v>15</v>
      </c>
      <c r="G33" s="3">
        <v>5</v>
      </c>
      <c r="H33">
        <f t="shared" si="0"/>
        <v>75</v>
      </c>
    </row>
    <row r="34" spans="1:8" ht="12.75" customHeight="1">
      <c r="A34" s="2" t="s">
        <v>8</v>
      </c>
      <c r="B34" s="2" t="s">
        <v>19</v>
      </c>
      <c r="C34" s="2" t="s">
        <v>23</v>
      </c>
      <c r="D34" s="2" t="s">
        <v>467</v>
      </c>
      <c r="E34" s="2" t="s">
        <v>925</v>
      </c>
      <c r="F34" s="3">
        <v>25</v>
      </c>
      <c r="G34" s="3">
        <v>5</v>
      </c>
      <c r="H34">
        <f t="shared" si="0"/>
        <v>125</v>
      </c>
    </row>
    <row r="35" spans="1:8" ht="12.75" customHeight="1">
      <c r="A35" s="2" t="s">
        <v>8</v>
      </c>
      <c r="B35" s="2" t="s">
        <v>19</v>
      </c>
      <c r="C35" s="2" t="s">
        <v>23</v>
      </c>
      <c r="D35" s="2" t="s">
        <v>468</v>
      </c>
      <c r="E35" s="2" t="s">
        <v>925</v>
      </c>
      <c r="F35" s="3">
        <v>58</v>
      </c>
      <c r="G35" s="3">
        <v>5</v>
      </c>
      <c r="H35">
        <f t="shared" si="0"/>
        <v>290</v>
      </c>
    </row>
    <row r="36" spans="1:8" ht="12.75" customHeight="1">
      <c r="A36" s="2" t="s">
        <v>8</v>
      </c>
      <c r="B36" s="2" t="s">
        <v>19</v>
      </c>
      <c r="C36" s="2" t="s">
        <v>23</v>
      </c>
      <c r="D36" s="2" t="s">
        <v>469</v>
      </c>
      <c r="E36" s="2" t="s">
        <v>926</v>
      </c>
      <c r="F36" s="3">
        <v>1</v>
      </c>
      <c r="G36" s="3">
        <v>6</v>
      </c>
      <c r="H36">
        <f t="shared" si="0"/>
        <v>6</v>
      </c>
    </row>
    <row r="37" spans="1:8" ht="12.75" customHeight="1">
      <c r="A37" s="2" t="s">
        <v>8</v>
      </c>
      <c r="B37" s="2" t="s">
        <v>19</v>
      </c>
      <c r="C37" s="2" t="s">
        <v>24</v>
      </c>
      <c r="D37" s="2" t="s">
        <v>469</v>
      </c>
      <c r="E37" s="2" t="s">
        <v>926</v>
      </c>
      <c r="F37" s="3">
        <v>69</v>
      </c>
      <c r="G37" s="3">
        <v>6</v>
      </c>
      <c r="H37">
        <f t="shared" si="0"/>
        <v>414</v>
      </c>
    </row>
    <row r="38" spans="1:8" ht="12.75" customHeight="1">
      <c r="A38" s="2" t="s">
        <v>8</v>
      </c>
      <c r="B38" s="2" t="s">
        <v>19</v>
      </c>
      <c r="C38" s="2" t="s">
        <v>23</v>
      </c>
      <c r="D38" s="2" t="s">
        <v>470</v>
      </c>
      <c r="E38" s="2" t="s">
        <v>926</v>
      </c>
      <c r="F38" s="3">
        <v>0</v>
      </c>
      <c r="G38" s="3">
        <v>6</v>
      </c>
      <c r="H38">
        <f t="shared" si="0"/>
        <v>0</v>
      </c>
    </row>
    <row r="39" spans="1:8" ht="12.75" customHeight="1">
      <c r="A39" s="2" t="s">
        <v>8</v>
      </c>
      <c r="B39" s="2" t="s">
        <v>19</v>
      </c>
      <c r="C39" s="2" t="s">
        <v>24</v>
      </c>
      <c r="D39" s="2" t="s">
        <v>471</v>
      </c>
      <c r="E39" s="2" t="s">
        <v>926</v>
      </c>
      <c r="F39" s="3">
        <v>31</v>
      </c>
      <c r="G39" s="3">
        <v>6</v>
      </c>
      <c r="H39">
        <f t="shared" si="0"/>
        <v>186</v>
      </c>
    </row>
    <row r="40" spans="1:8" ht="12.75" customHeight="1">
      <c r="A40" s="2" t="s">
        <v>8</v>
      </c>
      <c r="B40" s="2" t="s">
        <v>19</v>
      </c>
      <c r="C40" s="2" t="s">
        <v>23</v>
      </c>
      <c r="D40" s="2" t="s">
        <v>472</v>
      </c>
      <c r="E40" s="2" t="s">
        <v>927</v>
      </c>
      <c r="F40" s="3">
        <v>1</v>
      </c>
      <c r="G40" s="3">
        <v>4</v>
      </c>
      <c r="H40">
        <f t="shared" si="0"/>
        <v>4</v>
      </c>
    </row>
    <row r="41" spans="1:8" ht="12.75" customHeight="1">
      <c r="A41" s="2" t="s">
        <v>8</v>
      </c>
      <c r="B41" s="2" t="s">
        <v>19</v>
      </c>
      <c r="C41" s="2" t="s">
        <v>23</v>
      </c>
      <c r="D41" s="2" t="s">
        <v>473</v>
      </c>
      <c r="E41" s="2" t="s">
        <v>928</v>
      </c>
      <c r="F41" s="3">
        <v>52</v>
      </c>
      <c r="G41" s="3">
        <v>6</v>
      </c>
      <c r="H41">
        <f t="shared" si="0"/>
        <v>312</v>
      </c>
    </row>
    <row r="42" spans="1:8" ht="12.75" customHeight="1">
      <c r="A42" s="2" t="s">
        <v>8</v>
      </c>
      <c r="B42" s="2" t="s">
        <v>19</v>
      </c>
      <c r="C42" s="2" t="s">
        <v>23</v>
      </c>
      <c r="D42" s="2" t="s">
        <v>474</v>
      </c>
      <c r="E42" s="2" t="s">
        <v>929</v>
      </c>
      <c r="F42" s="3">
        <v>13</v>
      </c>
      <c r="G42" s="3">
        <v>6</v>
      </c>
      <c r="H42">
        <f t="shared" si="0"/>
        <v>78</v>
      </c>
    </row>
    <row r="43" spans="1:8" ht="12.75" customHeight="1">
      <c r="A43" s="2" t="s">
        <v>8</v>
      </c>
      <c r="B43" s="2" t="s">
        <v>19</v>
      </c>
      <c r="C43" s="2" t="s">
        <v>23</v>
      </c>
      <c r="D43" s="2" t="s">
        <v>475</v>
      </c>
      <c r="E43" s="2" t="s">
        <v>930</v>
      </c>
      <c r="F43" s="3">
        <v>46</v>
      </c>
      <c r="G43" s="3">
        <v>6</v>
      </c>
      <c r="H43">
        <f t="shared" si="0"/>
        <v>276</v>
      </c>
    </row>
    <row r="44" spans="1:8" ht="12.75" customHeight="1">
      <c r="A44" s="2" t="s">
        <v>8</v>
      </c>
      <c r="B44" s="2" t="s">
        <v>19</v>
      </c>
      <c r="C44" s="2" t="s">
        <v>24</v>
      </c>
      <c r="D44" s="2" t="s">
        <v>476</v>
      </c>
      <c r="E44" s="2" t="s">
        <v>931</v>
      </c>
      <c r="F44" s="3">
        <v>9</v>
      </c>
      <c r="G44" s="3">
        <v>4</v>
      </c>
      <c r="H44">
        <f t="shared" si="0"/>
        <v>36</v>
      </c>
    </row>
    <row r="45" spans="1:8" ht="12.75" customHeight="1">
      <c r="A45" s="2" t="s">
        <v>8</v>
      </c>
      <c r="B45" s="2" t="s">
        <v>19</v>
      </c>
      <c r="C45" s="2" t="s">
        <v>23</v>
      </c>
      <c r="D45" s="2" t="s">
        <v>477</v>
      </c>
      <c r="E45" s="2" t="s">
        <v>932</v>
      </c>
      <c r="F45" s="3">
        <v>5</v>
      </c>
      <c r="G45" s="3">
        <v>2</v>
      </c>
      <c r="H45">
        <f t="shared" si="0"/>
        <v>10</v>
      </c>
    </row>
    <row r="46" spans="1:8" ht="12.75" customHeight="1">
      <c r="A46" s="2" t="s">
        <v>8</v>
      </c>
      <c r="B46" s="2" t="s">
        <v>19</v>
      </c>
      <c r="C46" s="2" t="s">
        <v>23</v>
      </c>
      <c r="D46" s="2" t="s">
        <v>478</v>
      </c>
      <c r="E46" s="2" t="s">
        <v>932</v>
      </c>
      <c r="F46" s="3">
        <v>40</v>
      </c>
      <c r="G46" s="3">
        <v>2</v>
      </c>
      <c r="H46">
        <f t="shared" si="0"/>
        <v>80</v>
      </c>
    </row>
    <row r="47" spans="1:8" ht="12.75" customHeight="1">
      <c r="A47" s="2" t="s">
        <v>8</v>
      </c>
      <c r="B47" s="2" t="s">
        <v>19</v>
      </c>
      <c r="C47" s="2" t="s">
        <v>23</v>
      </c>
      <c r="D47" s="2" t="s">
        <v>479</v>
      </c>
      <c r="E47" s="2" t="s">
        <v>933</v>
      </c>
      <c r="F47" s="3">
        <v>1</v>
      </c>
      <c r="G47" s="3">
        <v>4</v>
      </c>
      <c r="H47">
        <f t="shared" si="0"/>
        <v>4</v>
      </c>
    </row>
    <row r="48" spans="1:8" ht="12.75" customHeight="1">
      <c r="A48" s="2" t="s">
        <v>8</v>
      </c>
      <c r="B48" s="2" t="s">
        <v>19</v>
      </c>
      <c r="C48" s="2" t="s">
        <v>23</v>
      </c>
      <c r="D48" s="2" t="s">
        <v>480</v>
      </c>
      <c r="E48" s="2" t="s">
        <v>933</v>
      </c>
      <c r="F48" s="3">
        <v>5</v>
      </c>
      <c r="G48" s="3">
        <v>6</v>
      </c>
      <c r="H48">
        <f t="shared" si="0"/>
        <v>30</v>
      </c>
    </row>
    <row r="49" spans="1:8" ht="12.75" customHeight="1">
      <c r="A49" s="2" t="s">
        <v>8</v>
      </c>
      <c r="B49" s="2" t="s">
        <v>19</v>
      </c>
      <c r="C49" s="2" t="s">
        <v>23</v>
      </c>
      <c r="D49" s="2" t="s">
        <v>481</v>
      </c>
      <c r="E49" s="2" t="s">
        <v>933</v>
      </c>
      <c r="F49" s="3">
        <v>22</v>
      </c>
      <c r="G49" s="3">
        <v>6</v>
      </c>
      <c r="H49">
        <f t="shared" si="0"/>
        <v>132</v>
      </c>
    </row>
    <row r="50" spans="1:8" ht="12.75" customHeight="1">
      <c r="A50" s="2" t="s">
        <v>8</v>
      </c>
      <c r="B50" s="2" t="s">
        <v>19</v>
      </c>
      <c r="C50" s="2" t="s">
        <v>23</v>
      </c>
      <c r="D50" s="2" t="s">
        <v>482</v>
      </c>
      <c r="E50" s="2" t="s">
        <v>934</v>
      </c>
      <c r="F50" s="3">
        <v>29</v>
      </c>
      <c r="G50" s="3">
        <v>6</v>
      </c>
      <c r="H50">
        <f t="shared" si="0"/>
        <v>174</v>
      </c>
    </row>
    <row r="51" spans="1:8" ht="12.75" customHeight="1">
      <c r="A51" s="2" t="s">
        <v>8</v>
      </c>
      <c r="B51" s="2" t="s">
        <v>19</v>
      </c>
      <c r="C51" s="2" t="s">
        <v>23</v>
      </c>
      <c r="D51" s="2" t="s">
        <v>483</v>
      </c>
      <c r="E51" s="2" t="s">
        <v>935</v>
      </c>
      <c r="F51" s="3">
        <v>1</v>
      </c>
      <c r="G51" s="3">
        <v>5</v>
      </c>
      <c r="H51">
        <f t="shared" si="0"/>
        <v>5</v>
      </c>
    </row>
    <row r="52" spans="1:8" ht="12.75" customHeight="1">
      <c r="A52" s="2" t="s">
        <v>8</v>
      </c>
      <c r="B52" s="2" t="s">
        <v>19</v>
      </c>
      <c r="C52" s="2" t="s">
        <v>24</v>
      </c>
      <c r="D52" s="2" t="s">
        <v>484</v>
      </c>
      <c r="E52" s="2" t="s">
        <v>936</v>
      </c>
      <c r="F52" s="3">
        <v>8</v>
      </c>
      <c r="G52" s="3">
        <v>6</v>
      </c>
      <c r="H52">
        <f t="shared" si="0"/>
        <v>48</v>
      </c>
    </row>
    <row r="53" spans="1:8" ht="12.75" customHeight="1">
      <c r="A53" s="2" t="s">
        <v>8</v>
      </c>
      <c r="B53" s="2" t="s">
        <v>19</v>
      </c>
      <c r="C53" s="2" t="s">
        <v>24</v>
      </c>
      <c r="D53" s="2" t="s">
        <v>485</v>
      </c>
      <c r="E53" s="2" t="s">
        <v>936</v>
      </c>
      <c r="F53" s="3">
        <v>13</v>
      </c>
      <c r="G53" s="3">
        <v>6</v>
      </c>
      <c r="H53">
        <f t="shared" si="0"/>
        <v>78</v>
      </c>
    </row>
    <row r="54" spans="1:8" ht="12.75" customHeight="1">
      <c r="A54" s="2" t="s">
        <v>8</v>
      </c>
      <c r="B54" s="2" t="s">
        <v>19</v>
      </c>
      <c r="C54" s="2" t="s">
        <v>24</v>
      </c>
      <c r="D54" s="2" t="s">
        <v>486</v>
      </c>
      <c r="E54" s="2" t="s">
        <v>724</v>
      </c>
      <c r="F54" s="3">
        <v>27</v>
      </c>
      <c r="G54" s="3">
        <v>0</v>
      </c>
      <c r="H54">
        <f t="shared" si="0"/>
        <v>0</v>
      </c>
    </row>
    <row r="55" spans="1:8" ht="12.75" customHeight="1">
      <c r="A55" s="2" t="s">
        <v>8</v>
      </c>
      <c r="B55" s="2" t="s">
        <v>19</v>
      </c>
      <c r="C55" s="2" t="s">
        <v>24</v>
      </c>
      <c r="D55" s="2" t="s">
        <v>487</v>
      </c>
      <c r="E55" s="2" t="s">
        <v>724</v>
      </c>
      <c r="F55" s="3">
        <v>62</v>
      </c>
      <c r="G55" s="3">
        <v>0</v>
      </c>
      <c r="H55">
        <f t="shared" si="0"/>
        <v>0</v>
      </c>
    </row>
    <row r="56" spans="1:8" ht="12.75" customHeight="1">
      <c r="A56" s="2" t="s">
        <v>8</v>
      </c>
      <c r="B56" s="2" t="s">
        <v>19</v>
      </c>
      <c r="C56" s="2" t="s">
        <v>24</v>
      </c>
      <c r="D56" s="2" t="s">
        <v>488</v>
      </c>
      <c r="E56" s="2" t="s">
        <v>937</v>
      </c>
      <c r="F56" s="3">
        <v>26</v>
      </c>
      <c r="G56" s="3">
        <v>6</v>
      </c>
      <c r="H56">
        <f t="shared" si="0"/>
        <v>156</v>
      </c>
    </row>
    <row r="57" spans="1:8" ht="12.75" customHeight="1">
      <c r="A57" s="2" t="s">
        <v>8</v>
      </c>
      <c r="B57" s="2" t="s">
        <v>19</v>
      </c>
      <c r="C57" s="2" t="s">
        <v>24</v>
      </c>
      <c r="D57" s="2" t="s">
        <v>489</v>
      </c>
      <c r="E57" s="2" t="s">
        <v>937</v>
      </c>
      <c r="F57" s="3">
        <v>69</v>
      </c>
      <c r="G57" s="3">
        <v>6</v>
      </c>
      <c r="H57">
        <f t="shared" si="0"/>
        <v>414</v>
      </c>
    </row>
    <row r="58" spans="1:8" ht="12.75" customHeight="1">
      <c r="A58" s="2" t="s">
        <v>8</v>
      </c>
      <c r="B58" s="2" t="s">
        <v>19</v>
      </c>
      <c r="C58" s="2" t="s">
        <v>23</v>
      </c>
      <c r="D58" s="2" t="s">
        <v>490</v>
      </c>
      <c r="E58" s="2" t="s">
        <v>938</v>
      </c>
      <c r="F58" s="3">
        <v>58</v>
      </c>
      <c r="G58" s="3">
        <v>5</v>
      </c>
      <c r="H58">
        <f t="shared" si="0"/>
        <v>290</v>
      </c>
    </row>
    <row r="59" spans="1:8" ht="12.75" customHeight="1">
      <c r="A59" s="2" t="s">
        <v>8</v>
      </c>
      <c r="B59" s="2" t="s">
        <v>19</v>
      </c>
      <c r="C59" s="2" t="s">
        <v>23</v>
      </c>
      <c r="D59" s="2" t="s">
        <v>491</v>
      </c>
      <c r="E59" s="2" t="s">
        <v>939</v>
      </c>
      <c r="F59" s="3">
        <v>3</v>
      </c>
      <c r="G59" s="3">
        <v>5</v>
      </c>
      <c r="H59">
        <f t="shared" si="0"/>
        <v>15</v>
      </c>
    </row>
    <row r="60" spans="1:8" ht="12.75" customHeight="1">
      <c r="A60" s="2" t="s">
        <v>8</v>
      </c>
      <c r="B60" s="2" t="s">
        <v>19</v>
      </c>
      <c r="C60" s="2" t="s">
        <v>23</v>
      </c>
      <c r="D60" s="2" t="s">
        <v>492</v>
      </c>
      <c r="E60" s="2" t="s">
        <v>939</v>
      </c>
      <c r="F60" s="3">
        <v>27</v>
      </c>
      <c r="G60" s="3">
        <v>5</v>
      </c>
      <c r="H60">
        <f t="shared" si="0"/>
        <v>135</v>
      </c>
    </row>
    <row r="61" spans="1:8" ht="12.75" customHeight="1">
      <c r="A61" s="2" t="s">
        <v>8</v>
      </c>
      <c r="B61" s="2" t="s">
        <v>19</v>
      </c>
      <c r="C61" s="2" t="s">
        <v>23</v>
      </c>
      <c r="D61" s="2" t="s">
        <v>493</v>
      </c>
      <c r="E61" s="2" t="s">
        <v>940</v>
      </c>
      <c r="F61" s="3">
        <v>15</v>
      </c>
      <c r="G61" s="3">
        <v>5</v>
      </c>
      <c r="H61">
        <f t="shared" si="0"/>
        <v>75</v>
      </c>
    </row>
    <row r="62" spans="1:8" ht="12.75" customHeight="1">
      <c r="A62" s="2" t="s">
        <v>8</v>
      </c>
      <c r="B62" s="2" t="s">
        <v>19</v>
      </c>
      <c r="C62" s="2" t="s">
        <v>23</v>
      </c>
      <c r="D62" s="2" t="s">
        <v>494</v>
      </c>
      <c r="E62" s="2" t="s">
        <v>940</v>
      </c>
      <c r="F62" s="3">
        <v>7</v>
      </c>
      <c r="G62" s="3">
        <v>5</v>
      </c>
      <c r="H62">
        <f t="shared" si="0"/>
        <v>35</v>
      </c>
    </row>
    <row r="63" spans="1:8" ht="12.75" customHeight="1">
      <c r="A63" s="2" t="s">
        <v>8</v>
      </c>
      <c r="B63" s="2" t="s">
        <v>19</v>
      </c>
      <c r="C63" s="2" t="s">
        <v>24</v>
      </c>
      <c r="D63" s="2" t="s">
        <v>495</v>
      </c>
      <c r="E63" s="2" t="s">
        <v>941</v>
      </c>
      <c r="F63" s="3">
        <v>26</v>
      </c>
      <c r="G63" s="3">
        <v>4</v>
      </c>
      <c r="H63">
        <f t="shared" si="0"/>
        <v>104</v>
      </c>
    </row>
    <row r="64" spans="1:8" ht="12.75" customHeight="1">
      <c r="A64" s="2" t="s">
        <v>8</v>
      </c>
      <c r="B64" s="2" t="s">
        <v>19</v>
      </c>
      <c r="C64" s="2" t="s">
        <v>24</v>
      </c>
      <c r="D64" s="2" t="s">
        <v>496</v>
      </c>
      <c r="E64" s="2" t="s">
        <v>941</v>
      </c>
      <c r="F64" s="3">
        <v>30</v>
      </c>
      <c r="G64" s="3">
        <v>4</v>
      </c>
      <c r="H64">
        <f t="shared" si="0"/>
        <v>120</v>
      </c>
    </row>
    <row r="65" spans="1:8" ht="12.75" customHeight="1">
      <c r="A65" s="2" t="s">
        <v>8</v>
      </c>
      <c r="B65" s="2" t="s">
        <v>19</v>
      </c>
      <c r="C65" s="2" t="s">
        <v>24</v>
      </c>
      <c r="D65" s="2" t="s">
        <v>497</v>
      </c>
      <c r="E65" s="2" t="s">
        <v>942</v>
      </c>
      <c r="F65" s="3">
        <v>13</v>
      </c>
      <c r="G65" s="3">
        <v>6</v>
      </c>
      <c r="H65">
        <f t="shared" si="0"/>
        <v>78</v>
      </c>
    </row>
    <row r="66" spans="1:8" ht="12.75" customHeight="1">
      <c r="A66" s="2" t="s">
        <v>8</v>
      </c>
      <c r="B66" s="2" t="s">
        <v>19</v>
      </c>
      <c r="C66" s="2" t="s">
        <v>24</v>
      </c>
      <c r="D66" s="2" t="s">
        <v>498</v>
      </c>
      <c r="E66" s="2" t="s">
        <v>943</v>
      </c>
      <c r="F66" s="3">
        <v>9</v>
      </c>
      <c r="G66" s="3">
        <v>4</v>
      </c>
      <c r="H66">
        <f aca="true" t="shared" si="1" ref="H66:H129">F66*G66</f>
        <v>36</v>
      </c>
    </row>
    <row r="67" spans="1:8" ht="12.75" customHeight="1">
      <c r="A67" s="2" t="s">
        <v>8</v>
      </c>
      <c r="B67" s="2" t="s">
        <v>19</v>
      </c>
      <c r="C67" s="2" t="s">
        <v>24</v>
      </c>
      <c r="D67" s="2" t="s">
        <v>499</v>
      </c>
      <c r="E67" s="2" t="s">
        <v>943</v>
      </c>
      <c r="F67" s="3">
        <v>25</v>
      </c>
      <c r="G67" s="3">
        <v>4</v>
      </c>
      <c r="H67">
        <f t="shared" si="1"/>
        <v>100</v>
      </c>
    </row>
    <row r="68" spans="1:8" ht="12.75" customHeight="1">
      <c r="A68" s="2" t="s">
        <v>8</v>
      </c>
      <c r="B68" s="2" t="s">
        <v>19</v>
      </c>
      <c r="C68" s="2" t="s">
        <v>24</v>
      </c>
      <c r="D68" s="2" t="s">
        <v>500</v>
      </c>
      <c r="E68" s="2" t="s">
        <v>944</v>
      </c>
      <c r="F68" s="3">
        <v>10</v>
      </c>
      <c r="G68" s="3">
        <v>2</v>
      </c>
      <c r="H68">
        <f t="shared" si="1"/>
        <v>20</v>
      </c>
    </row>
    <row r="69" spans="1:8" ht="12.75" customHeight="1">
      <c r="A69" s="2" t="s">
        <v>8</v>
      </c>
      <c r="B69" s="2" t="s">
        <v>19</v>
      </c>
      <c r="C69" s="2" t="s">
        <v>24</v>
      </c>
      <c r="D69" s="2" t="s">
        <v>501</v>
      </c>
      <c r="E69" s="2" t="s">
        <v>944</v>
      </c>
      <c r="F69" s="3">
        <v>148</v>
      </c>
      <c r="G69" s="3">
        <v>2</v>
      </c>
      <c r="H69">
        <f t="shared" si="1"/>
        <v>296</v>
      </c>
    </row>
    <row r="70" spans="1:8" ht="12.75" customHeight="1">
      <c r="A70" s="2" t="s">
        <v>8</v>
      </c>
      <c r="B70" s="2" t="s">
        <v>19</v>
      </c>
      <c r="C70" s="2" t="s">
        <v>24</v>
      </c>
      <c r="D70" s="2" t="s">
        <v>502</v>
      </c>
      <c r="E70" s="2" t="s">
        <v>945</v>
      </c>
      <c r="F70" s="3">
        <v>8</v>
      </c>
      <c r="G70" s="3">
        <v>5</v>
      </c>
      <c r="H70">
        <f t="shared" si="1"/>
        <v>40</v>
      </c>
    </row>
    <row r="71" spans="1:8" ht="12.75" customHeight="1">
      <c r="A71" s="2" t="s">
        <v>8</v>
      </c>
      <c r="B71" s="2" t="s">
        <v>19</v>
      </c>
      <c r="C71" s="2" t="s">
        <v>24</v>
      </c>
      <c r="D71" s="2" t="s">
        <v>503</v>
      </c>
      <c r="E71" s="2" t="s">
        <v>945</v>
      </c>
      <c r="F71" s="3">
        <v>13</v>
      </c>
      <c r="G71" s="3">
        <v>5</v>
      </c>
      <c r="H71">
        <f t="shared" si="1"/>
        <v>65</v>
      </c>
    </row>
    <row r="72" spans="1:8" ht="12.75" customHeight="1">
      <c r="A72" s="2" t="s">
        <v>8</v>
      </c>
      <c r="B72" s="2" t="s">
        <v>19</v>
      </c>
      <c r="C72" s="2" t="s">
        <v>24</v>
      </c>
      <c r="D72" s="2" t="s">
        <v>504</v>
      </c>
      <c r="E72" s="2" t="s">
        <v>946</v>
      </c>
      <c r="F72" s="3">
        <v>8</v>
      </c>
      <c r="G72" s="3">
        <v>4</v>
      </c>
      <c r="H72">
        <f t="shared" si="1"/>
        <v>32</v>
      </c>
    </row>
    <row r="73" spans="1:8" ht="12.75" customHeight="1">
      <c r="A73" s="2" t="s">
        <v>8</v>
      </c>
      <c r="B73" s="2" t="s">
        <v>19</v>
      </c>
      <c r="C73" s="2" t="s">
        <v>24</v>
      </c>
      <c r="D73" s="2" t="s">
        <v>505</v>
      </c>
      <c r="E73" s="2" t="s">
        <v>946</v>
      </c>
      <c r="F73" s="3">
        <v>21</v>
      </c>
      <c r="G73" s="3">
        <v>4</v>
      </c>
      <c r="H73">
        <f t="shared" si="1"/>
        <v>84</v>
      </c>
    </row>
    <row r="74" spans="1:8" ht="12.75" customHeight="1">
      <c r="A74" s="2" t="s">
        <v>8</v>
      </c>
      <c r="B74" s="2" t="s">
        <v>19</v>
      </c>
      <c r="C74" s="2" t="s">
        <v>24</v>
      </c>
      <c r="D74" s="2" t="s">
        <v>506</v>
      </c>
      <c r="E74" s="2" t="s">
        <v>947</v>
      </c>
      <c r="F74" s="3">
        <v>9</v>
      </c>
      <c r="G74" s="3">
        <v>3</v>
      </c>
      <c r="H74">
        <f t="shared" si="1"/>
        <v>27</v>
      </c>
    </row>
    <row r="75" spans="1:8" ht="12.75" customHeight="1">
      <c r="A75" s="2" t="s">
        <v>8</v>
      </c>
      <c r="B75" s="2" t="s">
        <v>19</v>
      </c>
      <c r="C75" s="2" t="s">
        <v>24</v>
      </c>
      <c r="D75" s="2" t="s">
        <v>507</v>
      </c>
      <c r="E75" s="2" t="s">
        <v>948</v>
      </c>
      <c r="F75" s="3">
        <v>69</v>
      </c>
      <c r="G75" s="3">
        <v>4</v>
      </c>
      <c r="H75">
        <f t="shared" si="1"/>
        <v>276</v>
      </c>
    </row>
    <row r="76" spans="1:8" ht="12.75" customHeight="1">
      <c r="A76" s="2" t="s">
        <v>8</v>
      </c>
      <c r="B76" s="2" t="s">
        <v>19</v>
      </c>
      <c r="C76" s="2" t="s">
        <v>23</v>
      </c>
      <c r="D76" s="2" t="s">
        <v>508</v>
      </c>
      <c r="E76" s="2" t="s">
        <v>949</v>
      </c>
      <c r="F76" s="3">
        <v>29</v>
      </c>
      <c r="G76" s="3">
        <v>5</v>
      </c>
      <c r="H76">
        <f t="shared" si="1"/>
        <v>145</v>
      </c>
    </row>
    <row r="77" spans="1:8" ht="12.75" customHeight="1">
      <c r="A77" s="2" t="s">
        <v>8</v>
      </c>
      <c r="B77" s="2" t="s">
        <v>19</v>
      </c>
      <c r="C77" s="2" t="s">
        <v>24</v>
      </c>
      <c r="D77" s="2" t="s">
        <v>509</v>
      </c>
      <c r="E77" s="2" t="s">
        <v>950</v>
      </c>
      <c r="F77" s="3">
        <v>62</v>
      </c>
      <c r="G77" s="3">
        <v>5</v>
      </c>
      <c r="H77">
        <f t="shared" si="1"/>
        <v>310</v>
      </c>
    </row>
    <row r="78" spans="1:8" ht="12.75" customHeight="1">
      <c r="A78" s="2" t="s">
        <v>8</v>
      </c>
      <c r="B78" s="2" t="s">
        <v>19</v>
      </c>
      <c r="C78" s="2" t="s">
        <v>23</v>
      </c>
      <c r="D78" s="2" t="s">
        <v>509</v>
      </c>
      <c r="E78" s="2" t="s">
        <v>950</v>
      </c>
      <c r="F78" s="3">
        <v>2</v>
      </c>
      <c r="G78" s="3">
        <v>5</v>
      </c>
      <c r="H78">
        <f t="shared" si="1"/>
        <v>10</v>
      </c>
    </row>
    <row r="79" spans="1:8" ht="12.75" customHeight="1">
      <c r="A79" s="2" t="s">
        <v>8</v>
      </c>
      <c r="B79" s="2" t="s">
        <v>19</v>
      </c>
      <c r="C79" s="2" t="s">
        <v>24</v>
      </c>
      <c r="D79" s="2" t="s">
        <v>510</v>
      </c>
      <c r="E79" s="2" t="s">
        <v>951</v>
      </c>
      <c r="F79" s="3">
        <v>12</v>
      </c>
      <c r="G79" s="3">
        <v>4</v>
      </c>
      <c r="H79">
        <f t="shared" si="1"/>
        <v>48</v>
      </c>
    </row>
    <row r="80" spans="1:8" ht="12.75" customHeight="1">
      <c r="A80" s="2" t="s">
        <v>8</v>
      </c>
      <c r="B80" s="2" t="s">
        <v>19</v>
      </c>
      <c r="C80" s="2" t="s">
        <v>24</v>
      </c>
      <c r="D80" s="2" t="s">
        <v>511</v>
      </c>
      <c r="E80" s="2" t="s">
        <v>952</v>
      </c>
      <c r="F80" s="3">
        <v>1</v>
      </c>
      <c r="G80" s="3">
        <v>5</v>
      </c>
      <c r="H80">
        <f t="shared" si="1"/>
        <v>5</v>
      </c>
    </row>
    <row r="81" spans="1:8" ht="12.75" customHeight="1">
      <c r="A81" s="2" t="s">
        <v>8</v>
      </c>
      <c r="B81" s="2" t="s">
        <v>19</v>
      </c>
      <c r="C81" s="2" t="s">
        <v>24</v>
      </c>
      <c r="D81" s="2" t="s">
        <v>512</v>
      </c>
      <c r="E81" s="2" t="s">
        <v>952</v>
      </c>
      <c r="F81" s="3">
        <v>58</v>
      </c>
      <c r="G81" s="3">
        <v>4</v>
      </c>
      <c r="H81">
        <f t="shared" si="1"/>
        <v>232</v>
      </c>
    </row>
    <row r="82" spans="1:8" ht="12.75" customHeight="1">
      <c r="A82" s="2" t="s">
        <v>8</v>
      </c>
      <c r="B82" s="2" t="s">
        <v>19</v>
      </c>
      <c r="C82" s="2" t="s">
        <v>24</v>
      </c>
      <c r="D82" s="2" t="s">
        <v>513</v>
      </c>
      <c r="E82" s="2" t="s">
        <v>952</v>
      </c>
      <c r="F82" s="3">
        <v>1</v>
      </c>
      <c r="G82" s="3">
        <v>5</v>
      </c>
      <c r="H82">
        <f t="shared" si="1"/>
        <v>5</v>
      </c>
    </row>
    <row r="83" spans="1:8" ht="12.75" customHeight="1">
      <c r="A83" s="2" t="s">
        <v>8</v>
      </c>
      <c r="B83" s="2" t="s">
        <v>19</v>
      </c>
      <c r="C83" s="2" t="s">
        <v>24</v>
      </c>
      <c r="D83" s="2" t="s">
        <v>514</v>
      </c>
      <c r="E83" s="2" t="s">
        <v>952</v>
      </c>
      <c r="F83" s="3">
        <v>7</v>
      </c>
      <c r="G83" s="3">
        <v>4</v>
      </c>
      <c r="H83">
        <f t="shared" si="1"/>
        <v>28</v>
      </c>
    </row>
    <row r="84" spans="1:8" ht="12.75" customHeight="1">
      <c r="A84" s="2" t="s">
        <v>8</v>
      </c>
      <c r="B84" s="2" t="s">
        <v>19</v>
      </c>
      <c r="C84" s="2" t="s">
        <v>24</v>
      </c>
      <c r="D84" s="2" t="s">
        <v>515</v>
      </c>
      <c r="E84" s="2" t="s">
        <v>953</v>
      </c>
      <c r="F84" s="3">
        <v>10</v>
      </c>
      <c r="G84" s="3">
        <v>4</v>
      </c>
      <c r="H84">
        <f t="shared" si="1"/>
        <v>40</v>
      </c>
    </row>
    <row r="85" spans="1:8" ht="12.75" customHeight="1">
      <c r="A85" s="2" t="s">
        <v>8</v>
      </c>
      <c r="B85" s="2" t="s">
        <v>19</v>
      </c>
      <c r="C85" s="2" t="s">
        <v>23</v>
      </c>
      <c r="D85" s="2" t="s">
        <v>516</v>
      </c>
      <c r="E85" s="2" t="s">
        <v>954</v>
      </c>
      <c r="F85" s="3">
        <v>6</v>
      </c>
      <c r="G85" s="3">
        <v>5</v>
      </c>
      <c r="H85">
        <f t="shared" si="1"/>
        <v>30</v>
      </c>
    </row>
    <row r="86" spans="1:8" ht="12.75" customHeight="1">
      <c r="A86" s="2" t="s">
        <v>8</v>
      </c>
      <c r="B86" s="2" t="s">
        <v>19</v>
      </c>
      <c r="C86" s="2" t="s">
        <v>23</v>
      </c>
      <c r="D86" s="2" t="s">
        <v>517</v>
      </c>
      <c r="E86" s="2" t="s">
        <v>789</v>
      </c>
      <c r="F86" s="3">
        <v>16</v>
      </c>
      <c r="G86" s="3">
        <v>3</v>
      </c>
      <c r="H86">
        <f t="shared" si="1"/>
        <v>48</v>
      </c>
    </row>
    <row r="87" spans="1:8" ht="12.75" customHeight="1">
      <c r="A87" s="2" t="s">
        <v>8</v>
      </c>
      <c r="B87" s="2" t="s">
        <v>19</v>
      </c>
      <c r="C87" s="2" t="s">
        <v>24</v>
      </c>
      <c r="D87" s="2" t="s">
        <v>518</v>
      </c>
      <c r="E87" s="2" t="s">
        <v>734</v>
      </c>
      <c r="F87" s="3">
        <v>8</v>
      </c>
      <c r="G87" s="3">
        <v>4</v>
      </c>
      <c r="H87">
        <f t="shared" si="1"/>
        <v>32</v>
      </c>
    </row>
    <row r="88" spans="1:8" ht="12.75" customHeight="1">
      <c r="A88" s="2" t="s">
        <v>8</v>
      </c>
      <c r="B88" s="2" t="s">
        <v>19</v>
      </c>
      <c r="C88" s="2" t="s">
        <v>24</v>
      </c>
      <c r="D88" s="2" t="s">
        <v>519</v>
      </c>
      <c r="E88" s="2" t="s">
        <v>734</v>
      </c>
      <c r="F88" s="3">
        <v>26</v>
      </c>
      <c r="G88" s="3">
        <v>4</v>
      </c>
      <c r="H88">
        <f t="shared" si="1"/>
        <v>104</v>
      </c>
    </row>
    <row r="89" spans="1:8" ht="12.75" customHeight="1">
      <c r="A89" s="2" t="s">
        <v>8</v>
      </c>
      <c r="B89" s="2" t="s">
        <v>19</v>
      </c>
      <c r="C89" s="2" t="s">
        <v>24</v>
      </c>
      <c r="D89" s="2" t="s">
        <v>520</v>
      </c>
      <c r="E89" s="2" t="s">
        <v>734</v>
      </c>
      <c r="F89" s="3">
        <v>26</v>
      </c>
      <c r="G89" s="3">
        <v>4</v>
      </c>
      <c r="H89">
        <f t="shared" si="1"/>
        <v>104</v>
      </c>
    </row>
    <row r="90" spans="1:8" ht="12.75" customHeight="1">
      <c r="A90" s="2" t="s">
        <v>8</v>
      </c>
      <c r="B90" s="2" t="s">
        <v>19</v>
      </c>
      <c r="C90" s="2" t="s">
        <v>24</v>
      </c>
      <c r="D90" s="2" t="s">
        <v>521</v>
      </c>
      <c r="E90" s="2" t="s">
        <v>734</v>
      </c>
      <c r="F90" s="3">
        <v>64</v>
      </c>
      <c r="G90" s="3">
        <v>4</v>
      </c>
      <c r="H90">
        <f t="shared" si="1"/>
        <v>256</v>
      </c>
    </row>
    <row r="91" spans="1:8" ht="12.75" customHeight="1">
      <c r="A91" s="2" t="s">
        <v>8</v>
      </c>
      <c r="B91" s="2" t="s">
        <v>19</v>
      </c>
      <c r="C91" s="2" t="s">
        <v>23</v>
      </c>
      <c r="D91" s="2" t="s">
        <v>522</v>
      </c>
      <c r="E91" s="2" t="s">
        <v>735</v>
      </c>
      <c r="F91" s="3">
        <v>5</v>
      </c>
      <c r="G91" s="3">
        <v>4</v>
      </c>
      <c r="H91">
        <f t="shared" si="1"/>
        <v>20</v>
      </c>
    </row>
    <row r="92" spans="1:8" ht="12.75" customHeight="1">
      <c r="A92" s="2" t="s">
        <v>8</v>
      </c>
      <c r="B92" s="2" t="s">
        <v>19</v>
      </c>
      <c r="C92" s="2" t="s">
        <v>23</v>
      </c>
      <c r="D92" s="2" t="s">
        <v>523</v>
      </c>
      <c r="E92" s="2" t="s">
        <v>735</v>
      </c>
      <c r="F92" s="3">
        <v>22</v>
      </c>
      <c r="G92" s="3">
        <v>4</v>
      </c>
      <c r="H92">
        <f t="shared" si="1"/>
        <v>88</v>
      </c>
    </row>
    <row r="93" spans="1:8" ht="12.75" customHeight="1">
      <c r="A93" s="2" t="s">
        <v>8</v>
      </c>
      <c r="B93" s="2" t="s">
        <v>19</v>
      </c>
      <c r="C93" s="2" t="s">
        <v>23</v>
      </c>
      <c r="D93" s="2" t="s">
        <v>524</v>
      </c>
      <c r="E93" s="2" t="s">
        <v>735</v>
      </c>
      <c r="F93" s="3">
        <v>25</v>
      </c>
      <c r="G93" s="3">
        <v>4</v>
      </c>
      <c r="H93">
        <f t="shared" si="1"/>
        <v>100</v>
      </c>
    </row>
    <row r="94" spans="1:8" ht="12.75" customHeight="1">
      <c r="A94" s="2" t="s">
        <v>8</v>
      </c>
      <c r="B94" s="2" t="s">
        <v>19</v>
      </c>
      <c r="C94" s="2" t="s">
        <v>23</v>
      </c>
      <c r="D94" s="2" t="s">
        <v>525</v>
      </c>
      <c r="E94" s="2" t="s">
        <v>735</v>
      </c>
      <c r="F94" s="3">
        <v>58</v>
      </c>
      <c r="G94" s="3">
        <v>4</v>
      </c>
      <c r="H94">
        <f t="shared" si="1"/>
        <v>232</v>
      </c>
    </row>
    <row r="95" spans="1:8" ht="12.75" customHeight="1">
      <c r="A95" s="2" t="s">
        <v>8</v>
      </c>
      <c r="B95" s="2" t="s">
        <v>19</v>
      </c>
      <c r="C95" s="2" t="s">
        <v>24</v>
      </c>
      <c r="D95" s="2" t="s">
        <v>526</v>
      </c>
      <c r="E95" s="2" t="s">
        <v>955</v>
      </c>
      <c r="F95" s="3">
        <v>26</v>
      </c>
      <c r="G95" s="3">
        <v>6</v>
      </c>
      <c r="H95">
        <f t="shared" si="1"/>
        <v>156</v>
      </c>
    </row>
    <row r="96" spans="1:8" ht="12.75" customHeight="1">
      <c r="A96" s="2" t="s">
        <v>8</v>
      </c>
      <c r="B96" s="2" t="s">
        <v>19</v>
      </c>
      <c r="C96" s="2" t="s">
        <v>24</v>
      </c>
      <c r="D96" s="2" t="s">
        <v>527</v>
      </c>
      <c r="E96" s="2" t="s">
        <v>955</v>
      </c>
      <c r="F96" s="3">
        <v>63</v>
      </c>
      <c r="G96" s="3">
        <v>6</v>
      </c>
      <c r="H96">
        <f t="shared" si="1"/>
        <v>378</v>
      </c>
    </row>
    <row r="97" spans="1:8" ht="12.75" customHeight="1">
      <c r="A97" s="2" t="s">
        <v>8</v>
      </c>
      <c r="B97" s="2" t="s">
        <v>19</v>
      </c>
      <c r="C97" s="2" t="s">
        <v>23</v>
      </c>
      <c r="D97" s="2" t="s">
        <v>528</v>
      </c>
      <c r="E97" s="2" t="s">
        <v>744</v>
      </c>
      <c r="F97" s="3">
        <v>5</v>
      </c>
      <c r="G97" s="3">
        <v>6</v>
      </c>
      <c r="H97">
        <f t="shared" si="1"/>
        <v>30</v>
      </c>
    </row>
    <row r="98" spans="1:8" ht="12.75" customHeight="1">
      <c r="A98" s="2" t="s">
        <v>8</v>
      </c>
      <c r="B98" s="2" t="s">
        <v>19</v>
      </c>
      <c r="C98" s="2" t="s">
        <v>23</v>
      </c>
      <c r="D98" s="2" t="s">
        <v>529</v>
      </c>
      <c r="E98" s="2" t="s">
        <v>744</v>
      </c>
      <c r="F98" s="3">
        <v>19</v>
      </c>
      <c r="G98" s="3">
        <v>6</v>
      </c>
      <c r="H98">
        <f t="shared" si="1"/>
        <v>114</v>
      </c>
    </row>
    <row r="99" spans="1:8" ht="12.75" customHeight="1">
      <c r="A99" s="2" t="s">
        <v>8</v>
      </c>
      <c r="B99" s="2" t="s">
        <v>19</v>
      </c>
      <c r="C99" s="2" t="s">
        <v>23</v>
      </c>
      <c r="D99" s="2" t="s">
        <v>530</v>
      </c>
      <c r="E99" s="2" t="s">
        <v>956</v>
      </c>
      <c r="F99" s="3">
        <v>5</v>
      </c>
      <c r="G99" s="3">
        <v>6</v>
      </c>
      <c r="H99">
        <f t="shared" si="1"/>
        <v>30</v>
      </c>
    </row>
    <row r="100" spans="1:8" ht="12.75" customHeight="1">
      <c r="A100" s="2" t="s">
        <v>8</v>
      </c>
      <c r="B100" s="2" t="s">
        <v>19</v>
      </c>
      <c r="C100" s="2" t="s">
        <v>23</v>
      </c>
      <c r="D100" s="2" t="s">
        <v>531</v>
      </c>
      <c r="E100" s="2" t="s">
        <v>956</v>
      </c>
      <c r="F100" s="3">
        <v>9</v>
      </c>
      <c r="G100" s="3">
        <v>6</v>
      </c>
      <c r="H100">
        <f t="shared" si="1"/>
        <v>54</v>
      </c>
    </row>
    <row r="101" spans="1:8" ht="12.75" customHeight="1">
      <c r="A101" s="2" t="s">
        <v>8</v>
      </c>
      <c r="B101" s="2" t="s">
        <v>19</v>
      </c>
      <c r="C101" s="2" t="s">
        <v>23</v>
      </c>
      <c r="D101" s="2" t="s">
        <v>532</v>
      </c>
      <c r="E101" s="2" t="s">
        <v>957</v>
      </c>
      <c r="F101" s="3">
        <v>5</v>
      </c>
      <c r="G101" s="3">
        <v>6</v>
      </c>
      <c r="H101">
        <f t="shared" si="1"/>
        <v>30</v>
      </c>
    </row>
    <row r="102" spans="1:8" ht="12.75" customHeight="1">
      <c r="A102" s="2" t="s">
        <v>8</v>
      </c>
      <c r="B102" s="2" t="s">
        <v>19</v>
      </c>
      <c r="C102" s="2" t="s">
        <v>23</v>
      </c>
      <c r="D102" s="2" t="s">
        <v>533</v>
      </c>
      <c r="E102" s="2" t="s">
        <v>957</v>
      </c>
      <c r="F102" s="3">
        <v>22</v>
      </c>
      <c r="G102" s="3">
        <v>6</v>
      </c>
      <c r="H102">
        <f t="shared" si="1"/>
        <v>132</v>
      </c>
    </row>
    <row r="103" spans="1:8" ht="12.75" customHeight="1">
      <c r="A103" s="2" t="s">
        <v>8</v>
      </c>
      <c r="B103" s="2" t="s">
        <v>19</v>
      </c>
      <c r="C103" s="2" t="s">
        <v>24</v>
      </c>
      <c r="D103" s="2" t="s">
        <v>534</v>
      </c>
      <c r="E103" s="2" t="s">
        <v>958</v>
      </c>
      <c r="F103" s="3">
        <v>8</v>
      </c>
      <c r="G103" s="3">
        <v>3</v>
      </c>
      <c r="H103">
        <f t="shared" si="1"/>
        <v>24</v>
      </c>
    </row>
    <row r="104" spans="1:8" ht="12.75" customHeight="1">
      <c r="A104" s="2" t="s">
        <v>8</v>
      </c>
      <c r="B104" s="2" t="s">
        <v>19</v>
      </c>
      <c r="C104" s="2" t="s">
        <v>24</v>
      </c>
      <c r="D104" s="2" t="s">
        <v>535</v>
      </c>
      <c r="E104" s="2" t="s">
        <v>958</v>
      </c>
      <c r="F104" s="3">
        <v>13</v>
      </c>
      <c r="G104" s="3">
        <v>3</v>
      </c>
      <c r="H104">
        <f t="shared" si="1"/>
        <v>39</v>
      </c>
    </row>
    <row r="105" spans="1:8" ht="12.75" customHeight="1">
      <c r="A105" s="2" t="s">
        <v>8</v>
      </c>
      <c r="B105" s="2" t="s">
        <v>19</v>
      </c>
      <c r="C105" s="2" t="s">
        <v>23</v>
      </c>
      <c r="D105" s="2" t="s">
        <v>536</v>
      </c>
      <c r="E105" s="2" t="s">
        <v>959</v>
      </c>
      <c r="F105" s="3">
        <v>1</v>
      </c>
      <c r="G105" s="3">
        <v>5</v>
      </c>
      <c r="H105">
        <f t="shared" si="1"/>
        <v>5</v>
      </c>
    </row>
    <row r="106" spans="1:8" ht="12.75" customHeight="1">
      <c r="A106" s="2" t="s">
        <v>8</v>
      </c>
      <c r="B106" s="2" t="s">
        <v>19</v>
      </c>
      <c r="C106" s="2" t="s">
        <v>23</v>
      </c>
      <c r="D106" s="2" t="s">
        <v>537</v>
      </c>
      <c r="E106" s="2" t="s">
        <v>959</v>
      </c>
      <c r="F106" s="3">
        <v>85</v>
      </c>
      <c r="G106" s="3">
        <v>5</v>
      </c>
      <c r="H106">
        <f t="shared" si="1"/>
        <v>425</v>
      </c>
    </row>
    <row r="107" spans="1:8" ht="12.75" customHeight="1">
      <c r="A107" s="2" t="s">
        <v>8</v>
      </c>
      <c r="B107" s="2" t="s">
        <v>19</v>
      </c>
      <c r="C107" s="2" t="s">
        <v>23</v>
      </c>
      <c r="D107" s="2" t="s">
        <v>538</v>
      </c>
      <c r="E107" s="2" t="s">
        <v>959</v>
      </c>
      <c r="F107" s="3">
        <v>5</v>
      </c>
      <c r="G107" s="3">
        <v>5</v>
      </c>
      <c r="H107">
        <f t="shared" si="1"/>
        <v>25</v>
      </c>
    </row>
    <row r="108" spans="1:8" ht="12.75" customHeight="1">
      <c r="A108" s="2" t="s">
        <v>8</v>
      </c>
      <c r="B108" s="2" t="s">
        <v>19</v>
      </c>
      <c r="C108" s="2" t="s">
        <v>24</v>
      </c>
      <c r="D108" s="2" t="s">
        <v>538</v>
      </c>
      <c r="E108" s="2" t="s">
        <v>959</v>
      </c>
      <c r="F108" s="3">
        <v>43</v>
      </c>
      <c r="G108" s="3">
        <v>5</v>
      </c>
      <c r="H108">
        <f t="shared" si="1"/>
        <v>215</v>
      </c>
    </row>
    <row r="109" spans="1:8" ht="12.75" customHeight="1">
      <c r="A109" s="2" t="s">
        <v>8</v>
      </c>
      <c r="B109" s="2" t="s">
        <v>19</v>
      </c>
      <c r="C109" s="2" t="s">
        <v>24</v>
      </c>
      <c r="D109" s="2" t="s">
        <v>539</v>
      </c>
      <c r="E109" s="2" t="s">
        <v>960</v>
      </c>
      <c r="F109" s="3">
        <v>11</v>
      </c>
      <c r="G109" s="3">
        <v>5</v>
      </c>
      <c r="H109">
        <f t="shared" si="1"/>
        <v>55</v>
      </c>
    </row>
    <row r="110" spans="1:8" ht="12.75" customHeight="1">
      <c r="A110" s="2" t="s">
        <v>8</v>
      </c>
      <c r="B110" s="2" t="s">
        <v>19</v>
      </c>
      <c r="C110" s="2" t="s">
        <v>23</v>
      </c>
      <c r="D110" s="2" t="s">
        <v>540</v>
      </c>
      <c r="E110" s="2" t="s">
        <v>961</v>
      </c>
      <c r="F110" s="3">
        <v>57</v>
      </c>
      <c r="G110" s="3">
        <v>5</v>
      </c>
      <c r="H110">
        <f t="shared" si="1"/>
        <v>285</v>
      </c>
    </row>
    <row r="111" spans="1:8" ht="12.75" customHeight="1">
      <c r="A111" s="2" t="s">
        <v>8</v>
      </c>
      <c r="B111" s="2" t="s">
        <v>19</v>
      </c>
      <c r="C111" s="2" t="s">
        <v>23</v>
      </c>
      <c r="D111" s="2" t="s">
        <v>541</v>
      </c>
      <c r="E111" s="2" t="s">
        <v>962</v>
      </c>
      <c r="F111" s="3">
        <v>26</v>
      </c>
      <c r="G111" s="3">
        <v>5</v>
      </c>
      <c r="H111">
        <f t="shared" si="1"/>
        <v>130</v>
      </c>
    </row>
    <row r="112" spans="1:8" ht="12.75" customHeight="1">
      <c r="A112" s="2" t="s">
        <v>8</v>
      </c>
      <c r="B112" s="2" t="s">
        <v>19</v>
      </c>
      <c r="C112" s="2" t="s">
        <v>23</v>
      </c>
      <c r="D112" s="2" t="s">
        <v>542</v>
      </c>
      <c r="E112" s="2" t="s">
        <v>963</v>
      </c>
      <c r="F112" s="3">
        <v>27</v>
      </c>
      <c r="G112" s="3">
        <v>5</v>
      </c>
      <c r="H112">
        <f t="shared" si="1"/>
        <v>135</v>
      </c>
    </row>
    <row r="113" spans="1:8" ht="12.75" customHeight="1">
      <c r="A113" s="2" t="s">
        <v>8</v>
      </c>
      <c r="B113" s="2" t="s">
        <v>19</v>
      </c>
      <c r="C113" s="2" t="s">
        <v>23</v>
      </c>
      <c r="D113" s="2" t="s">
        <v>543</v>
      </c>
      <c r="E113" s="2" t="s">
        <v>963</v>
      </c>
      <c r="F113" s="3">
        <v>12</v>
      </c>
      <c r="G113" s="3">
        <v>5</v>
      </c>
      <c r="H113">
        <f t="shared" si="1"/>
        <v>60</v>
      </c>
    </row>
    <row r="114" spans="1:8" ht="12.75" customHeight="1">
      <c r="A114" s="2" t="s">
        <v>8</v>
      </c>
      <c r="B114" s="2" t="s">
        <v>19</v>
      </c>
      <c r="C114" s="2" t="s">
        <v>23</v>
      </c>
      <c r="D114" s="2" t="s">
        <v>544</v>
      </c>
      <c r="E114" s="2" t="s">
        <v>964</v>
      </c>
      <c r="F114" s="3">
        <v>25</v>
      </c>
      <c r="G114" s="3">
        <v>6</v>
      </c>
      <c r="H114">
        <f t="shared" si="1"/>
        <v>150</v>
      </c>
    </row>
    <row r="115" spans="1:8" ht="12.75" customHeight="1">
      <c r="A115" s="2" t="s">
        <v>8</v>
      </c>
      <c r="B115" s="2" t="s">
        <v>19</v>
      </c>
      <c r="C115" s="2" t="s">
        <v>23</v>
      </c>
      <c r="D115" s="2" t="s">
        <v>545</v>
      </c>
      <c r="E115" s="2" t="s">
        <v>964</v>
      </c>
      <c r="F115" s="3">
        <v>62</v>
      </c>
      <c r="G115" s="3">
        <v>6</v>
      </c>
      <c r="H115">
        <f t="shared" si="1"/>
        <v>372</v>
      </c>
    </row>
    <row r="116" spans="1:8" ht="12.75" customHeight="1">
      <c r="A116" s="2" t="s">
        <v>8</v>
      </c>
      <c r="B116" s="2" t="s">
        <v>19</v>
      </c>
      <c r="C116" s="2" t="s">
        <v>24</v>
      </c>
      <c r="D116" s="2" t="s">
        <v>546</v>
      </c>
      <c r="E116" s="2" t="s">
        <v>965</v>
      </c>
      <c r="F116" s="3">
        <v>8</v>
      </c>
      <c r="G116" s="3">
        <v>4</v>
      </c>
      <c r="H116">
        <f t="shared" si="1"/>
        <v>32</v>
      </c>
    </row>
    <row r="117" spans="1:8" ht="12.75" customHeight="1">
      <c r="A117" s="2" t="s">
        <v>8</v>
      </c>
      <c r="B117" s="2" t="s">
        <v>19</v>
      </c>
      <c r="C117" s="2" t="s">
        <v>24</v>
      </c>
      <c r="D117" s="2" t="s">
        <v>547</v>
      </c>
      <c r="E117" s="2" t="s">
        <v>966</v>
      </c>
      <c r="F117" s="3">
        <v>7</v>
      </c>
      <c r="G117" s="3">
        <v>4</v>
      </c>
      <c r="H117">
        <f t="shared" si="1"/>
        <v>28</v>
      </c>
    </row>
    <row r="118" spans="1:8" ht="12.75" customHeight="1">
      <c r="A118" s="2" t="s">
        <v>8</v>
      </c>
      <c r="B118" s="2" t="s">
        <v>19</v>
      </c>
      <c r="C118" s="2" t="s">
        <v>23</v>
      </c>
      <c r="D118" s="2" t="s">
        <v>548</v>
      </c>
      <c r="E118" s="2" t="s">
        <v>967</v>
      </c>
      <c r="F118" s="3">
        <v>28</v>
      </c>
      <c r="G118" s="3">
        <v>7</v>
      </c>
      <c r="H118">
        <f t="shared" si="1"/>
        <v>196</v>
      </c>
    </row>
    <row r="119" spans="1:8" ht="12.75" customHeight="1">
      <c r="A119" s="2" t="s">
        <v>8</v>
      </c>
      <c r="B119" s="2" t="s">
        <v>19</v>
      </c>
      <c r="C119" s="2" t="s">
        <v>23</v>
      </c>
      <c r="D119" s="2" t="s">
        <v>549</v>
      </c>
      <c r="E119" s="2" t="s">
        <v>968</v>
      </c>
      <c r="F119" s="3">
        <v>28</v>
      </c>
      <c r="G119" s="3">
        <v>5</v>
      </c>
      <c r="H119">
        <f t="shared" si="1"/>
        <v>140</v>
      </c>
    </row>
    <row r="120" spans="1:8" ht="12.75" customHeight="1">
      <c r="A120" s="2" t="s">
        <v>8</v>
      </c>
      <c r="B120" s="2" t="s">
        <v>19</v>
      </c>
      <c r="C120" s="2" t="s">
        <v>23</v>
      </c>
      <c r="D120" s="2" t="s">
        <v>550</v>
      </c>
      <c r="E120" s="2" t="s">
        <v>968</v>
      </c>
      <c r="F120" s="3">
        <v>38</v>
      </c>
      <c r="G120" s="3">
        <v>5</v>
      </c>
      <c r="H120">
        <f t="shared" si="1"/>
        <v>190</v>
      </c>
    </row>
    <row r="121" spans="1:8" ht="12.75" customHeight="1">
      <c r="A121" s="2" t="s">
        <v>8</v>
      </c>
      <c r="B121" s="2" t="s">
        <v>19</v>
      </c>
      <c r="C121" s="2" t="s">
        <v>24</v>
      </c>
      <c r="D121" s="2" t="s">
        <v>551</v>
      </c>
      <c r="E121" s="2" t="s">
        <v>750</v>
      </c>
      <c r="F121" s="3">
        <v>55</v>
      </c>
      <c r="G121" s="3">
        <v>3</v>
      </c>
      <c r="H121">
        <f t="shared" si="1"/>
        <v>165</v>
      </c>
    </row>
    <row r="122" spans="1:8" ht="12.75" customHeight="1">
      <c r="A122" s="2" t="s">
        <v>8</v>
      </c>
      <c r="B122" s="2" t="s">
        <v>19</v>
      </c>
      <c r="C122" s="2" t="s">
        <v>24</v>
      </c>
      <c r="D122" s="2" t="s">
        <v>552</v>
      </c>
      <c r="E122" s="2" t="s">
        <v>969</v>
      </c>
      <c r="F122" s="3">
        <v>13</v>
      </c>
      <c r="G122" s="3">
        <v>5</v>
      </c>
      <c r="H122">
        <f t="shared" si="1"/>
        <v>65</v>
      </c>
    </row>
    <row r="123" spans="1:8" ht="12.75" customHeight="1">
      <c r="A123" s="2" t="s">
        <v>8</v>
      </c>
      <c r="B123" s="2" t="s">
        <v>19</v>
      </c>
      <c r="C123" s="2" t="s">
        <v>23</v>
      </c>
      <c r="D123" s="2" t="s">
        <v>553</v>
      </c>
      <c r="E123" s="2" t="s">
        <v>970</v>
      </c>
      <c r="F123" s="3">
        <v>145</v>
      </c>
      <c r="G123" s="3">
        <v>2</v>
      </c>
      <c r="H123">
        <f t="shared" si="1"/>
        <v>290</v>
      </c>
    </row>
    <row r="124" spans="1:8" ht="12.75" customHeight="1">
      <c r="A124" s="2" t="s">
        <v>8</v>
      </c>
      <c r="B124" s="2" t="s">
        <v>19</v>
      </c>
      <c r="C124" s="2" t="s">
        <v>23</v>
      </c>
      <c r="D124" s="2" t="s">
        <v>554</v>
      </c>
      <c r="E124" s="2" t="s">
        <v>970</v>
      </c>
      <c r="F124" s="3">
        <v>41</v>
      </c>
      <c r="G124" s="3">
        <v>5</v>
      </c>
      <c r="H124">
        <f t="shared" si="1"/>
        <v>205</v>
      </c>
    </row>
    <row r="125" spans="1:8" ht="12.75" customHeight="1">
      <c r="A125" s="2" t="s">
        <v>8</v>
      </c>
      <c r="B125" s="2" t="s">
        <v>19</v>
      </c>
      <c r="C125" s="2" t="s">
        <v>23</v>
      </c>
      <c r="D125" s="2" t="s">
        <v>555</v>
      </c>
      <c r="E125" s="2" t="s">
        <v>970</v>
      </c>
      <c r="F125" s="3">
        <v>23</v>
      </c>
      <c r="G125" s="3">
        <v>2</v>
      </c>
      <c r="H125">
        <f t="shared" si="1"/>
        <v>46</v>
      </c>
    </row>
    <row r="126" spans="1:8" ht="12.75" customHeight="1">
      <c r="A126" s="2" t="s">
        <v>8</v>
      </c>
      <c r="B126" s="2" t="s">
        <v>19</v>
      </c>
      <c r="C126" s="2" t="s">
        <v>23</v>
      </c>
      <c r="D126" s="2" t="s">
        <v>556</v>
      </c>
      <c r="E126" s="2" t="s">
        <v>970</v>
      </c>
      <c r="F126" s="3">
        <v>12</v>
      </c>
      <c r="G126" s="3">
        <v>5</v>
      </c>
      <c r="H126">
        <f t="shared" si="1"/>
        <v>60</v>
      </c>
    </row>
    <row r="127" spans="1:8" ht="12.75" customHeight="1">
      <c r="A127" s="2" t="s">
        <v>8</v>
      </c>
      <c r="B127" s="2" t="s">
        <v>19</v>
      </c>
      <c r="C127" s="2" t="s">
        <v>24</v>
      </c>
      <c r="D127" s="2" t="s">
        <v>557</v>
      </c>
      <c r="E127" s="2" t="s">
        <v>971</v>
      </c>
      <c r="F127" s="3">
        <v>187</v>
      </c>
      <c r="G127" s="3">
        <v>3</v>
      </c>
      <c r="H127">
        <f t="shared" si="1"/>
        <v>561</v>
      </c>
    </row>
    <row r="128" spans="1:8" ht="12.75" customHeight="1">
      <c r="A128" s="2" t="s">
        <v>8</v>
      </c>
      <c r="B128" s="2" t="s">
        <v>19</v>
      </c>
      <c r="C128" s="2" t="s">
        <v>24</v>
      </c>
      <c r="D128" s="2" t="s">
        <v>558</v>
      </c>
      <c r="E128" s="2" t="s">
        <v>971</v>
      </c>
      <c r="F128" s="3">
        <v>66</v>
      </c>
      <c r="G128" s="3">
        <v>3</v>
      </c>
      <c r="H128">
        <f t="shared" si="1"/>
        <v>198</v>
      </c>
    </row>
    <row r="129" spans="1:8" ht="12.75" customHeight="1">
      <c r="A129" s="2" t="s">
        <v>8</v>
      </c>
      <c r="B129" s="2" t="s">
        <v>19</v>
      </c>
      <c r="C129" s="2" t="s">
        <v>23</v>
      </c>
      <c r="D129" s="2" t="s">
        <v>559</v>
      </c>
      <c r="E129" s="2" t="s">
        <v>972</v>
      </c>
      <c r="F129" s="3">
        <v>11</v>
      </c>
      <c r="G129" s="3">
        <v>5</v>
      </c>
      <c r="H129">
        <f t="shared" si="1"/>
        <v>55</v>
      </c>
    </row>
    <row r="130" spans="1:8" ht="12.75" customHeight="1">
      <c r="A130" s="2" t="s">
        <v>8</v>
      </c>
      <c r="B130" s="2" t="s">
        <v>19</v>
      </c>
      <c r="C130" s="2" t="s">
        <v>24</v>
      </c>
      <c r="D130" s="2" t="s">
        <v>559</v>
      </c>
      <c r="E130" s="2" t="s">
        <v>972</v>
      </c>
      <c r="F130" s="3">
        <v>2</v>
      </c>
      <c r="G130" s="3">
        <v>5</v>
      </c>
      <c r="H130">
        <f>F130*G130</f>
        <v>10</v>
      </c>
    </row>
    <row r="131" spans="1:8" ht="12.75" customHeight="1">
      <c r="A131" s="2" t="s">
        <v>8</v>
      </c>
      <c r="B131" s="2" t="s">
        <v>19</v>
      </c>
      <c r="C131" s="2" t="s">
        <v>23</v>
      </c>
      <c r="D131" s="2" t="s">
        <v>560</v>
      </c>
      <c r="E131" s="2" t="s">
        <v>972</v>
      </c>
      <c r="F131" s="3">
        <v>9</v>
      </c>
      <c r="G131" s="3">
        <v>5</v>
      </c>
      <c r="H131">
        <f>F131*G131</f>
        <v>45</v>
      </c>
    </row>
    <row r="132" spans="1:8" ht="12.75" customHeight="1">
      <c r="A132" s="2" t="s">
        <v>8</v>
      </c>
      <c r="B132" s="2" t="s">
        <v>19</v>
      </c>
      <c r="C132" s="2" t="s">
        <v>24</v>
      </c>
      <c r="D132" s="2" t="s">
        <v>561</v>
      </c>
      <c r="E132" s="2" t="s">
        <v>973</v>
      </c>
      <c r="F132" s="3">
        <v>65</v>
      </c>
      <c r="G132" s="3">
        <v>4</v>
      </c>
      <c r="H132">
        <f>F132*G132</f>
        <v>260</v>
      </c>
    </row>
    <row r="133" spans="1:8" ht="12.75" customHeight="1">
      <c r="A133" s="2" t="s">
        <v>8</v>
      </c>
      <c r="B133" s="2" t="s">
        <v>19</v>
      </c>
      <c r="C133" s="2" t="s">
        <v>23</v>
      </c>
      <c r="D133" s="2" t="s">
        <v>561</v>
      </c>
      <c r="E133" s="2" t="s">
        <v>973</v>
      </c>
      <c r="F133" s="3">
        <v>1</v>
      </c>
      <c r="G133" s="3">
        <v>4</v>
      </c>
      <c r="H133">
        <f>F133*G133</f>
        <v>4</v>
      </c>
    </row>
    <row r="134" spans="1:8" ht="12.75" customHeight="1">
      <c r="A134" s="2" t="s">
        <v>8</v>
      </c>
      <c r="B134" s="2" t="s">
        <v>19</v>
      </c>
      <c r="C134" s="2" t="s">
        <v>24</v>
      </c>
      <c r="D134" s="2" t="s">
        <v>562</v>
      </c>
      <c r="E134" s="2" t="s">
        <v>973</v>
      </c>
      <c r="F134" s="3">
        <v>33</v>
      </c>
      <c r="G134" s="3">
        <v>4</v>
      </c>
      <c r="H134">
        <f>F134*G134</f>
        <v>132</v>
      </c>
    </row>
    <row r="135" ht="12.75">
      <c r="H135">
        <f>SUM(H1:H134)</f>
        <v>16422</v>
      </c>
    </row>
    <row r="137" spans="8:9" ht="12.75">
      <c r="H137" t="s">
        <v>8</v>
      </c>
      <c r="I137" s="4" t="s">
        <v>1045</v>
      </c>
    </row>
    <row r="138" spans="7:9" ht="12.75">
      <c r="G138" t="s">
        <v>1034</v>
      </c>
      <c r="H138">
        <v>0</v>
      </c>
      <c r="I138">
        <f>H138</f>
        <v>0</v>
      </c>
    </row>
    <row r="139" spans="7:9" ht="12.75">
      <c r="G139" t="s">
        <v>1035</v>
      </c>
      <c r="H139">
        <f>H2+H3+H20+H21+H31+H33+H36+H37+H51+H61+H66+H79+H80+H81+H84+H105+H106+H110+H119+H121+H123+H124+H127+H129+H130+H132+H133</f>
        <v>4416</v>
      </c>
      <c r="I139">
        <f>H139</f>
        <v>4416</v>
      </c>
    </row>
    <row r="140" spans="7:9" ht="12.75">
      <c r="G140" t="s">
        <v>1036</v>
      </c>
      <c r="H140">
        <f>H1+H6+H7+H9+H10+H12+H13+H14+H16+H17+H19+H24+H27+H29+H30+H35+H40+H41+H42+H43+H44+H46+H47+H49+H50+H53+H57+H58+H60+H64+H65+H69+H71+H73+H74+H75+H76+H77+H78+H85+H88+H90+H92+H94+H96+H98+H100+H102+H104+H111+H113+H115+H116+H117+H122+H118</f>
        <v>8397</v>
      </c>
      <c r="I140">
        <f>1.5*H140</f>
        <v>12595.5</v>
      </c>
    </row>
    <row r="141" spans="7:9" ht="12.75">
      <c r="G141" t="s">
        <v>1037</v>
      </c>
      <c r="H141">
        <f>H5+H8+H11+H18+H23+H28+H34+H45+H48+H52+H56+H59+H63+H68+H70+H72+H87+H89+H91+H93+H95+H97+H99+H101+H103+H112+H114</f>
        <v>1781</v>
      </c>
      <c r="I141">
        <f>1.5*H141</f>
        <v>2671.5</v>
      </c>
    </row>
    <row r="142" spans="7:9" ht="12.75">
      <c r="G142" t="s">
        <v>1038</v>
      </c>
      <c r="H142">
        <v>0</v>
      </c>
      <c r="I142">
        <v>0</v>
      </c>
    </row>
    <row r="143" spans="7:9" ht="12.75">
      <c r="G143" t="s">
        <v>1039</v>
      </c>
      <c r="H143">
        <f>H4+H22+H32+H39+H67+H62+H82+H83+H86+H107+H108+H109+H120+H125+H126+H128+H131+H134</f>
        <v>1828</v>
      </c>
      <c r="I143">
        <f>0.3*H143</f>
        <v>548.4</v>
      </c>
    </row>
    <row r="144" spans="7:9" ht="12.75">
      <c r="G144" t="s">
        <v>1040</v>
      </c>
      <c r="H144">
        <f>SUM(H138:H143)</f>
        <v>16422</v>
      </c>
      <c r="I144" s="4">
        <f>SUM(I138:I143)</f>
        <v>20231.4</v>
      </c>
    </row>
    <row r="146" ht="12.75">
      <c r="G146" t="s">
        <v>1041</v>
      </c>
    </row>
    <row r="147" spans="7:8" ht="12.75">
      <c r="G147" t="s">
        <v>1042</v>
      </c>
      <c r="H147">
        <v>66</v>
      </c>
    </row>
    <row r="148" spans="7:8" ht="12.75">
      <c r="G148" t="s">
        <v>1043</v>
      </c>
      <c r="H148">
        <v>60</v>
      </c>
    </row>
    <row r="149" spans="7:8" ht="12.75">
      <c r="G149" t="s">
        <v>1044</v>
      </c>
      <c r="H149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František Urban</cp:lastModifiedBy>
  <cp:lastPrinted>2013-01-24T07:54:26Z</cp:lastPrinted>
  <dcterms:created xsi:type="dcterms:W3CDTF">2012-12-17T11:29:54Z</dcterms:created>
  <dcterms:modified xsi:type="dcterms:W3CDTF">2013-04-04T09:15:18Z</dcterms:modified>
  <cp:category/>
  <cp:version/>
  <cp:contentType/>
  <cp:contentStatus/>
</cp:coreProperties>
</file>