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6185" windowHeight="14445" activeTab="0"/>
  </bookViews>
  <sheets>
    <sheet name="Benchmarking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Radim Farana</author>
  </authors>
  <commentList>
    <comment ref="E556" authorId="0">
      <text>
        <r>
          <rPr>
            <b/>
            <sz val="8"/>
            <rFont val="Tahoma"/>
            <family val="0"/>
          </rPr>
          <t>Radim Farana:</t>
        </r>
        <r>
          <rPr>
            <sz val="8"/>
            <rFont val="Tahoma"/>
            <family val="0"/>
          </rPr>
          <t xml:space="preserve">
Studenti druhého ročníku 2007/2008 ku studentům prvního ročníku 2006/2007</t>
        </r>
      </text>
    </comment>
  </commentList>
</comments>
</file>

<file path=xl/sharedStrings.xml><?xml version="1.0" encoding="utf-8"?>
<sst xmlns="http://schemas.openxmlformats.org/spreadsheetml/2006/main" count="103" uniqueCount="79">
  <si>
    <t>Přepočetný počet pedagogů</t>
  </si>
  <si>
    <t>Rok</t>
  </si>
  <si>
    <t>Přepočtený počet profesorů</t>
  </si>
  <si>
    <t>Přepočtený počet docentů</t>
  </si>
  <si>
    <t>Přepočtený počet OA</t>
  </si>
  <si>
    <t>Přepočtený počet VV pracovníků</t>
  </si>
  <si>
    <t>Přepočtený počet Doc.+Prof.</t>
  </si>
  <si>
    <t>Přepočetený počet pracovníků</t>
  </si>
  <si>
    <t>Přepočtený počet Doc.+Prof.+VV</t>
  </si>
  <si>
    <t xml:space="preserve">Počet studentů Bc. a Mgr. k 31. 10. </t>
  </si>
  <si>
    <t>Počet studentů Ph.D. k 31. 10.</t>
  </si>
  <si>
    <t>Věkový průměr docentů</t>
  </si>
  <si>
    <t>Věkový průměr OA</t>
  </si>
  <si>
    <t>Objem výzkumných projektů v tis. Kč</t>
  </si>
  <si>
    <t>Objem projektů DČ v tis. Kč</t>
  </si>
  <si>
    <t>Objem zahraničních pobytů studentů ve studentoměsících pro akademický rok n-1/n</t>
  </si>
  <si>
    <t>Procento úspěšnosti studentů prvního ročníku prezenčního bakalářského studia</t>
  </si>
  <si>
    <t>Přepočtený počet ostatních (THP+dělnické profese)</t>
  </si>
  <si>
    <t>Přepočtený počet A + lektoři</t>
  </si>
  <si>
    <t>Věkový průměr A + lektoři</t>
  </si>
  <si>
    <t>Věkový průměr profesorů k poslednímu dni roku resp. 1. 1. roku následujícího</t>
  </si>
  <si>
    <t>FS VŠB-TUO</t>
  </si>
  <si>
    <t>5. Objem financí výzkumných projektů bez doplňková činnosti na přepočtené docenty, profesory a VV pracovníky</t>
  </si>
  <si>
    <t>6. Objem financí doplňkové činnosti na přepočtené pedagogy</t>
  </si>
  <si>
    <t>7. Procento docentů a profesorů v přepočtených pedagozích</t>
  </si>
  <si>
    <t>8.1. Věkový průměr profesorů</t>
  </si>
  <si>
    <t>8.2. Věkový průměr docentů</t>
  </si>
  <si>
    <t>8.3. Věkový průměr odborných asistentů</t>
  </si>
  <si>
    <t>1. Počet studentů bakalářského a magisterského studia na přepočteného pedagoga</t>
  </si>
  <si>
    <t>2. Počet studentů doktorského studia na přepočteného docenta a profesora</t>
  </si>
  <si>
    <t>Všechny podklady jsou zpracovány a poskytnuty partnerům v souladu s Kodexem zpracování benchmarkingu, viz http://www.benchmarking.cz/kodex.asp</t>
  </si>
  <si>
    <t>Pozn.: Všechny finanční údaje jsou uvedeny v tis. Kč</t>
  </si>
  <si>
    <t>FSI VUT v Brně</t>
  </si>
  <si>
    <t>FST v Plzni</t>
  </si>
  <si>
    <t>FŠT TnUAD</t>
  </si>
  <si>
    <t>Počet studentoměsíců zahraničních výjezdů na studenta</t>
  </si>
  <si>
    <t>SjF ŽU</t>
  </si>
  <si>
    <t>partner 1</t>
  </si>
  <si>
    <t>partner 2</t>
  </si>
  <si>
    <t>partner 3</t>
  </si>
  <si>
    <t>partner 4</t>
  </si>
  <si>
    <t>FS ČVUT v Praze</t>
  </si>
  <si>
    <t>partner 5</t>
  </si>
  <si>
    <t>Počet Bc + Mgr. studentů</t>
  </si>
  <si>
    <t>MTF STU</t>
  </si>
  <si>
    <t>partner 6</t>
  </si>
  <si>
    <t>partner 7</t>
  </si>
  <si>
    <t>FŠT TnUAD v Trnave</t>
  </si>
  <si>
    <t>SjF ŽU v Žilině</t>
  </si>
  <si>
    <t>FS TU v Liberci</t>
  </si>
  <si>
    <t>FS VŠB-TU Ostrava</t>
  </si>
  <si>
    <t>3. Počet studentoměsíců výjezdů na zahraniční studijní pobyt na studenty Bc. + Mgr.</t>
  </si>
  <si>
    <t>MTF STU v Bratislave</t>
  </si>
  <si>
    <t>4.3. Úspěšnost studentů ve třetím ročníku bakalářského studia [%]</t>
  </si>
  <si>
    <t>4.2. Úspěšnost studentů v druhém ročníku bakalářského studia [%]</t>
  </si>
  <si>
    <t>4.1. Úspěšnost studentů v prvním ročníku bakalářského studia [%]</t>
  </si>
  <si>
    <t>9. Výše investičních prostředků kromě stavebních investic na přepočteného pedagoga</t>
  </si>
  <si>
    <t>Procento úspěšnosti studentů druhého ročníku prezenčního bakalářského studia</t>
  </si>
  <si>
    <t>Procento úspěšnosti studentů třetího ročníku prezenčního bakalářského studia</t>
  </si>
  <si>
    <t>Základní ukazatele</t>
  </si>
  <si>
    <t>4.4. Podíl absolventů bakalářského studia, kteří ukončili studium ve standardní době [%]</t>
  </si>
  <si>
    <t>Procent absolventů Bc. ve standardní době nebo kratší</t>
  </si>
  <si>
    <t>Výše investičních prostředků bez stavebních investic v tis. Kč</t>
  </si>
  <si>
    <t>SjF STU v Bratislave</t>
  </si>
  <si>
    <t>SjF TU v Košiciach</t>
  </si>
  <si>
    <t>Hodnocené období</t>
  </si>
  <si>
    <t>2003-2007</t>
  </si>
  <si>
    <t>2004-2008</t>
  </si>
  <si>
    <t>2005-2009</t>
  </si>
  <si>
    <t>10. Výsledky RIV (celkové body)</t>
  </si>
  <si>
    <t>Celkové hodnocení RIV (body)</t>
  </si>
  <si>
    <t>10. Počet bodů v hodnocení RIV na přepočtené pedagogy a VV pracovníky</t>
  </si>
  <si>
    <t>10. Počet bodů RIV na přepočtené pedagogy a VV pracovníky</t>
  </si>
  <si>
    <t>2006-2010</t>
  </si>
  <si>
    <t>Pomůcka pro výpočet (vyplňují se pouze žlutá pole)</t>
  </si>
  <si>
    <t>Výchozí údaje (vzor za FS VŠB-TUO)</t>
  </si>
  <si>
    <t>Podklady pro benchmarking strojních fakult ČR a SR v roce 2012</t>
  </si>
  <si>
    <t>2007-2011</t>
  </si>
  <si>
    <t>FST ZČU v Plzni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</si>
</sst>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00000"/>
    <numFmt numFmtId="183" formatCode="0.00000"/>
    <numFmt numFmtId="184" formatCode="0.0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5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"/>
      <family val="2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82" fontId="0" fillId="0" borderId="2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21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25" xfId="0" applyNumberFormat="1" applyBorder="1" applyAlignment="1">
      <alignment/>
    </xf>
    <xf numFmtId="18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2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32" borderId="32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0" fillId="32" borderId="33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184" fontId="0" fillId="0" borderId="32" xfId="0" applyNumberFormat="1" applyBorder="1" applyAlignment="1">
      <alignment/>
    </xf>
    <xf numFmtId="10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32" borderId="32" xfId="0" applyNumberFormat="1" applyFill="1" applyBorder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/>
      <protection locked="0"/>
    </xf>
    <xf numFmtId="185" fontId="0" fillId="32" borderId="32" xfId="0" applyNumberFormat="1" applyFill="1" applyBorder="1" applyAlignment="1" applyProtection="1">
      <alignment/>
      <protection locked="0"/>
    </xf>
    <xf numFmtId="185" fontId="0" fillId="32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32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3" xfId="0" applyFont="1" applyBorder="1" applyAlignment="1" quotePrefix="1">
      <alignment horizontal="center"/>
    </xf>
    <xf numFmtId="0" fontId="0" fillId="0" borderId="39" xfId="0" applyBorder="1" applyAlignment="1">
      <alignment/>
    </xf>
    <xf numFmtId="0" fontId="2" fillId="0" borderId="40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41" xfId="0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32" borderId="4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45" xfId="0" applyBorder="1" applyAlignment="1">
      <alignment/>
    </xf>
    <xf numFmtId="4" fontId="0" fillId="0" borderId="46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10" fontId="0" fillId="0" borderId="34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32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10" fontId="0" fillId="0" borderId="33" xfId="0" applyNumberFormat="1" applyBorder="1" applyAlignment="1">
      <alignment/>
    </xf>
    <xf numFmtId="184" fontId="0" fillId="0" borderId="3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33" xfId="0" applyNumberFormat="1" applyBorder="1" applyAlignment="1">
      <alignment/>
    </xf>
    <xf numFmtId="0" fontId="0" fillId="0" borderId="45" xfId="0" applyBorder="1" applyAlignment="1">
      <alignment horizontal="center"/>
    </xf>
    <xf numFmtId="2" fontId="0" fillId="0" borderId="47" xfId="0" applyNumberFormat="1" applyBorder="1" applyAlignment="1">
      <alignment/>
    </xf>
    <xf numFmtId="184" fontId="0" fillId="0" borderId="47" xfId="0" applyNumberFormat="1" applyBorder="1" applyAlignment="1">
      <alignment/>
    </xf>
    <xf numFmtId="0" fontId="0" fillId="4" borderId="38" xfId="0" applyFill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4" borderId="48" xfId="0" applyFill="1" applyBorder="1" applyAlignment="1">
      <alignment horizontal="center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2" fontId="0" fillId="0" borderId="50" xfId="0" applyNumberFormat="1" applyFill="1" applyBorder="1" applyAlignment="1">
      <alignment/>
    </xf>
    <xf numFmtId="2" fontId="0" fillId="0" borderId="51" xfId="0" applyNumberFormat="1" applyBorder="1" applyAlignment="1">
      <alignment/>
    </xf>
    <xf numFmtId="184" fontId="0" fillId="0" borderId="49" xfId="0" applyNumberFormat="1" applyBorder="1" applyAlignment="1">
      <alignment/>
    </xf>
    <xf numFmtId="184" fontId="0" fillId="0" borderId="50" xfId="0" applyNumberFormat="1" applyBorder="1" applyAlignment="1">
      <alignment/>
    </xf>
    <xf numFmtId="184" fontId="0" fillId="0" borderId="50" xfId="0" applyNumberFormat="1" applyFill="1" applyBorder="1" applyAlignment="1">
      <alignment/>
    </xf>
    <xf numFmtId="184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0" borderId="50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0" fontId="2" fillId="0" borderId="45" xfId="0" applyFont="1" applyBorder="1" applyAlignment="1">
      <alignment/>
    </xf>
    <xf numFmtId="0" fontId="0" fillId="32" borderId="47" xfId="0" applyFill="1" applyBorder="1" applyAlignment="1" applyProtection="1">
      <alignment/>
      <protection locked="0"/>
    </xf>
    <xf numFmtId="0" fontId="0" fillId="32" borderId="27" xfId="0" applyFill="1" applyBorder="1" applyAlignment="1" applyProtection="1">
      <alignment/>
      <protection locked="0"/>
    </xf>
    <xf numFmtId="0" fontId="2" fillId="0" borderId="38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49" fillId="0" borderId="18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184" fontId="49" fillId="0" borderId="10" xfId="0" applyNumberFormat="1" applyFont="1" applyBorder="1" applyAlignment="1">
      <alignment/>
    </xf>
    <xf numFmtId="10" fontId="49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0" fontId="50" fillId="32" borderId="27" xfId="0" applyFont="1" applyFill="1" applyBorder="1" applyAlignment="1" applyProtection="1">
      <alignment/>
      <protection locked="0"/>
    </xf>
    <xf numFmtId="0" fontId="50" fillId="32" borderId="28" xfId="0" applyFont="1" applyFill="1" applyBorder="1" applyAlignment="1" applyProtection="1">
      <alignment/>
      <protection locked="0"/>
    </xf>
    <xf numFmtId="0" fontId="50" fillId="32" borderId="10" xfId="0" applyFont="1" applyFill="1" applyBorder="1" applyAlignment="1" applyProtection="1">
      <alignment/>
      <protection locked="0"/>
    </xf>
    <xf numFmtId="0" fontId="50" fillId="32" borderId="15" xfId="0" applyFont="1" applyFill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/>
      <protection/>
    </xf>
    <xf numFmtId="0" fontId="50" fillId="0" borderId="15" xfId="0" applyFont="1" applyFill="1" applyBorder="1" applyAlignment="1" applyProtection="1">
      <alignment/>
      <protection/>
    </xf>
    <xf numFmtId="185" fontId="50" fillId="32" borderId="10" xfId="0" applyNumberFormat="1" applyFont="1" applyFill="1" applyBorder="1" applyAlignment="1" applyProtection="1">
      <alignment/>
      <protection locked="0"/>
    </xf>
    <xf numFmtId="185" fontId="50" fillId="32" borderId="15" xfId="0" applyNumberFormat="1" applyFont="1" applyFill="1" applyBorder="1" applyAlignment="1" applyProtection="1">
      <alignment/>
      <protection locked="0"/>
    </xf>
    <xf numFmtId="2" fontId="50" fillId="32" borderId="10" xfId="0" applyNumberFormat="1" applyFont="1" applyFill="1" applyBorder="1" applyAlignment="1" applyProtection="1">
      <alignment/>
      <protection locked="0"/>
    </xf>
    <xf numFmtId="2" fontId="50" fillId="32" borderId="15" xfId="0" applyNumberFormat="1" applyFont="1" applyFill="1" applyBorder="1" applyAlignment="1" applyProtection="1">
      <alignment/>
      <protection locked="0"/>
    </xf>
    <xf numFmtId="0" fontId="50" fillId="32" borderId="11" xfId="0" applyFont="1" applyFill="1" applyBorder="1" applyAlignment="1" applyProtection="1">
      <alignment/>
      <protection locked="0"/>
    </xf>
    <xf numFmtId="4" fontId="50" fillId="32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studentů na přepočteného pedagoga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4"/>
          <c:w val="0.700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2010'!$A$6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2010'!$B$6:$J$6</c:f>
              <c:numCache/>
            </c:numRef>
          </c:val>
          <c:smooth val="0"/>
        </c:ser>
        <c:ser>
          <c:idx val="1"/>
          <c:order val="1"/>
          <c:tx>
            <c:strRef>
              <c:f>'Benchmarking 2010'!$A$7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2010'!$B$7:$J$7</c:f>
              <c:numCache/>
            </c:numRef>
          </c:val>
          <c:smooth val="0"/>
        </c:ser>
        <c:ser>
          <c:idx val="2"/>
          <c:order val="2"/>
          <c:tx>
            <c:strRef>
              <c:f>'Benchmarking 2010'!$A$8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2010'!$B$8:$J$8</c:f>
              <c:numCache/>
            </c:numRef>
          </c:val>
          <c:smooth val="0"/>
        </c:ser>
        <c:ser>
          <c:idx val="3"/>
          <c:order val="3"/>
          <c:tx>
            <c:strRef>
              <c:f>'Benchmarking 2010'!$A$9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2010'!$B$9:$J$9</c:f>
              <c:numCache/>
            </c:numRef>
          </c:val>
          <c:smooth val="0"/>
        </c:ser>
        <c:ser>
          <c:idx val="4"/>
          <c:order val="4"/>
          <c:tx>
            <c:strRef>
              <c:f>'Benchmarking 2010'!$A$10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2010'!$B$10:$J$10</c:f>
              <c:numCache/>
            </c:numRef>
          </c:val>
          <c:smooth val="0"/>
        </c:ser>
        <c:ser>
          <c:idx val="5"/>
          <c:order val="5"/>
          <c:tx>
            <c:strRef>
              <c:f>'Benchmarking 2010'!$A$11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2010'!$B$11:$J$11</c:f>
              <c:numCache/>
            </c:numRef>
          </c:val>
          <c:smooth val="0"/>
        </c:ser>
        <c:ser>
          <c:idx val="6"/>
          <c:order val="6"/>
          <c:tx>
            <c:strRef>
              <c:f>'Benchmarking 2010'!$A$12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2010'!$B$12:$J$12</c:f>
              <c:numCache/>
            </c:numRef>
          </c:val>
          <c:smooth val="0"/>
        </c:ser>
        <c:ser>
          <c:idx val="7"/>
          <c:order val="7"/>
          <c:tx>
            <c:strRef>
              <c:f>'Benchmarking 2010'!$A$13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2010'!$B$13:$J$13</c:f>
              <c:numCache/>
            </c:numRef>
          </c:val>
          <c:smooth val="0"/>
        </c:ser>
        <c:ser>
          <c:idx val="8"/>
          <c:order val="8"/>
          <c:tx>
            <c:strRef>
              <c:f>'Benchmarking 2010'!$A$14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2010'!$B$14:$J$14</c:f>
              <c:numCache/>
            </c:numRef>
          </c:val>
          <c:smooth val="0"/>
        </c:ser>
        <c:ser>
          <c:idx val="9"/>
          <c:order val="9"/>
          <c:tx>
            <c:strRef>
              <c:f>'Benchmarking 2010'!$A$15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2010'!$B$5:$J$5</c:f>
              <c:numCache/>
            </c:numRef>
          </c:cat>
          <c:val>
            <c:numRef>
              <c:f>'Benchmarking 2010'!$B$15:$J$15</c:f>
              <c:numCache/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  <c:max val="22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studentů na pedagoga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2815"/>
          <c:w val="0.229"/>
          <c:h val="0.4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Věkový průměr profesorů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225"/>
          <c:w val="0.703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2010'!$A$345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2010'!$B$345:$J$345</c:f>
              <c:numCache/>
            </c:numRef>
          </c:val>
          <c:smooth val="0"/>
        </c:ser>
        <c:ser>
          <c:idx val="1"/>
          <c:order val="1"/>
          <c:tx>
            <c:strRef>
              <c:f>'Benchmarking 2010'!$A$346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2010'!$B$346:$J$346</c:f>
              <c:numCache/>
            </c:numRef>
          </c:val>
          <c:smooth val="0"/>
        </c:ser>
        <c:ser>
          <c:idx val="2"/>
          <c:order val="2"/>
          <c:tx>
            <c:strRef>
              <c:f>'Benchmarking 2010'!$A$347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2010'!$B$347:$J$347</c:f>
              <c:numCache/>
            </c:numRef>
          </c:val>
          <c:smooth val="0"/>
        </c:ser>
        <c:ser>
          <c:idx val="3"/>
          <c:order val="3"/>
          <c:tx>
            <c:strRef>
              <c:f>'Benchmarking 2010'!$A$348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2010'!$B$348:$J$348</c:f>
              <c:numCache/>
            </c:numRef>
          </c:val>
          <c:smooth val="0"/>
        </c:ser>
        <c:ser>
          <c:idx val="4"/>
          <c:order val="4"/>
          <c:tx>
            <c:strRef>
              <c:f>'Benchmarking 2010'!$A$349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2010'!$B$349:$J$349</c:f>
              <c:numCache/>
            </c:numRef>
          </c:val>
          <c:smooth val="0"/>
        </c:ser>
        <c:ser>
          <c:idx val="5"/>
          <c:order val="5"/>
          <c:tx>
            <c:strRef>
              <c:f>'Benchmarking 2010'!$A$350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2010'!$B$350:$J$350</c:f>
              <c:numCache/>
            </c:numRef>
          </c:val>
          <c:smooth val="0"/>
        </c:ser>
        <c:ser>
          <c:idx val="6"/>
          <c:order val="6"/>
          <c:tx>
            <c:strRef>
              <c:f>'Benchmarking 2010'!$A$351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2010'!$B$351:$J$351</c:f>
              <c:numCache/>
            </c:numRef>
          </c:val>
          <c:smooth val="0"/>
        </c:ser>
        <c:ser>
          <c:idx val="7"/>
          <c:order val="7"/>
          <c:tx>
            <c:strRef>
              <c:f>'Benchmarking 2010'!$A$352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2010'!$B$352:$J$352</c:f>
              <c:numCache/>
            </c:numRef>
          </c:val>
          <c:smooth val="0"/>
        </c:ser>
        <c:ser>
          <c:idx val="8"/>
          <c:order val="8"/>
          <c:tx>
            <c:strRef>
              <c:f>'Benchmarking 2010'!$A$353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2010'!$B$353:$J$353</c:f>
              <c:numCache/>
            </c:numRef>
          </c:val>
          <c:smooth val="0"/>
        </c:ser>
        <c:ser>
          <c:idx val="9"/>
          <c:order val="9"/>
          <c:tx>
            <c:strRef>
              <c:f>'Benchmarking 2010'!$A$354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2010'!$B$344:$J$344</c:f>
              <c:numCache/>
            </c:numRef>
          </c:cat>
          <c:val>
            <c:numRef>
              <c:f>'Benchmarking 2010'!$B$354:$J$354</c:f>
              <c:numCache/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ax val="68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86"/>
          <c:w val="0.2265"/>
          <c:h val="0.4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Věkový průměr docentů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2"/>
          <c:w val="0.703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2010'!$A$379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2010'!$B$379:$J$379</c:f>
              <c:numCache/>
            </c:numRef>
          </c:val>
          <c:smooth val="0"/>
        </c:ser>
        <c:ser>
          <c:idx val="1"/>
          <c:order val="1"/>
          <c:tx>
            <c:strRef>
              <c:f>'Benchmarking 2010'!$A$380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2010'!$B$380:$J$380</c:f>
              <c:numCache/>
            </c:numRef>
          </c:val>
          <c:smooth val="0"/>
        </c:ser>
        <c:ser>
          <c:idx val="2"/>
          <c:order val="2"/>
          <c:tx>
            <c:strRef>
              <c:f>'Benchmarking 2010'!$A$381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2010'!$B$381:$J$381</c:f>
              <c:numCache/>
            </c:numRef>
          </c:val>
          <c:smooth val="0"/>
        </c:ser>
        <c:ser>
          <c:idx val="3"/>
          <c:order val="3"/>
          <c:tx>
            <c:strRef>
              <c:f>'Benchmarking 2010'!$A$382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2010'!$B$382:$J$382</c:f>
              <c:numCache/>
            </c:numRef>
          </c:val>
          <c:smooth val="0"/>
        </c:ser>
        <c:ser>
          <c:idx val="4"/>
          <c:order val="4"/>
          <c:tx>
            <c:strRef>
              <c:f>'Benchmarking 2010'!$A$383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2010'!$B$383:$J$383</c:f>
              <c:numCache/>
            </c:numRef>
          </c:val>
          <c:smooth val="0"/>
        </c:ser>
        <c:ser>
          <c:idx val="5"/>
          <c:order val="5"/>
          <c:tx>
            <c:strRef>
              <c:f>'Benchmarking 2010'!$A$384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2010'!$B$384:$J$384</c:f>
              <c:numCache/>
            </c:numRef>
          </c:val>
          <c:smooth val="0"/>
        </c:ser>
        <c:ser>
          <c:idx val="6"/>
          <c:order val="6"/>
          <c:tx>
            <c:strRef>
              <c:f>'Benchmarking 2010'!$A$385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2010'!$B$385:$J$385</c:f>
              <c:numCache/>
            </c:numRef>
          </c:val>
          <c:smooth val="0"/>
        </c:ser>
        <c:ser>
          <c:idx val="7"/>
          <c:order val="7"/>
          <c:tx>
            <c:strRef>
              <c:f>'Benchmarking 2010'!$A$386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2010'!$B$386:$J$386</c:f>
              <c:numCache/>
            </c:numRef>
          </c:val>
          <c:smooth val="0"/>
        </c:ser>
        <c:ser>
          <c:idx val="8"/>
          <c:order val="8"/>
          <c:tx>
            <c:strRef>
              <c:f>'Benchmarking 2010'!$A$387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2010'!$B$387:$J$387</c:f>
              <c:numCache/>
            </c:numRef>
          </c:val>
          <c:smooth val="0"/>
        </c:ser>
        <c:ser>
          <c:idx val="9"/>
          <c:order val="9"/>
          <c:tx>
            <c:strRef>
              <c:f>'Benchmarking 2010'!$A$388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2010'!$B$378:$J$378</c:f>
              <c:numCache/>
            </c:numRef>
          </c:cat>
          <c:val>
            <c:numRef>
              <c:f>'Benchmarking 2010'!$B$388:$J$388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  <c:max val="66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7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2855"/>
          <c:w val="0.22625"/>
          <c:h val="0.4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Věkový průměr odborných asistentů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175"/>
          <c:w val="0.703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2010'!$A$413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2010'!$B$413:$J$413</c:f>
              <c:numCache/>
            </c:numRef>
          </c:val>
          <c:smooth val="0"/>
        </c:ser>
        <c:ser>
          <c:idx val="1"/>
          <c:order val="1"/>
          <c:tx>
            <c:strRef>
              <c:f>'Benchmarking 2010'!$A$414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2010'!$B$414:$J$414</c:f>
              <c:numCache/>
            </c:numRef>
          </c:val>
          <c:smooth val="0"/>
        </c:ser>
        <c:ser>
          <c:idx val="2"/>
          <c:order val="2"/>
          <c:tx>
            <c:strRef>
              <c:f>'Benchmarking 2010'!$A$415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2010'!$B$415:$J$415</c:f>
              <c:numCache/>
            </c:numRef>
          </c:val>
          <c:smooth val="0"/>
        </c:ser>
        <c:ser>
          <c:idx val="3"/>
          <c:order val="3"/>
          <c:tx>
            <c:strRef>
              <c:f>'Benchmarking 2010'!$A$416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2010'!$B$416:$J$416</c:f>
              <c:numCache/>
            </c:numRef>
          </c:val>
          <c:smooth val="0"/>
        </c:ser>
        <c:ser>
          <c:idx val="4"/>
          <c:order val="4"/>
          <c:tx>
            <c:strRef>
              <c:f>'Benchmarking 2010'!$A$417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2010'!$B$417:$J$417</c:f>
              <c:numCache/>
            </c:numRef>
          </c:val>
          <c:smooth val="0"/>
        </c:ser>
        <c:ser>
          <c:idx val="5"/>
          <c:order val="5"/>
          <c:tx>
            <c:strRef>
              <c:f>'Benchmarking 2010'!$A$418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2010'!$B$418:$J$418</c:f>
              <c:numCache/>
            </c:numRef>
          </c:val>
          <c:smooth val="0"/>
        </c:ser>
        <c:ser>
          <c:idx val="6"/>
          <c:order val="6"/>
          <c:tx>
            <c:strRef>
              <c:f>'Benchmarking 2010'!$A$419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2010'!$B$419:$J$419</c:f>
              <c:numCache/>
            </c:numRef>
          </c:val>
          <c:smooth val="0"/>
        </c:ser>
        <c:ser>
          <c:idx val="7"/>
          <c:order val="7"/>
          <c:tx>
            <c:strRef>
              <c:f>'Benchmarking 2010'!$A$420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2010'!$B$420:$J$420</c:f>
              <c:numCache/>
            </c:numRef>
          </c:val>
          <c:smooth val="0"/>
        </c:ser>
        <c:ser>
          <c:idx val="8"/>
          <c:order val="8"/>
          <c:tx>
            <c:strRef>
              <c:f>'Benchmarking 2010'!$A$421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2010'!$B$421:$J$421</c:f>
              <c:numCache/>
            </c:numRef>
          </c:val>
          <c:smooth val="0"/>
        </c:ser>
        <c:ser>
          <c:idx val="9"/>
          <c:order val="9"/>
          <c:tx>
            <c:strRef>
              <c:f>'Benchmarking 2010'!$A$422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2010'!$B$412:$J$412</c:f>
              <c:numCache/>
            </c:numRef>
          </c:cat>
          <c:val>
            <c:numRef>
              <c:f>'Benchmarking 2010'!$B$422:$J$422</c:f>
              <c:numCache/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991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87"/>
          <c:w val="0.226"/>
          <c:h val="0.4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Výše investičních prostředků na přepočteného pedagoga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15"/>
          <c:w val="0.704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2010'!$A$447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2010'!$B$447:$J$447</c:f>
              <c:numCache/>
            </c:numRef>
          </c:val>
          <c:smooth val="0"/>
        </c:ser>
        <c:ser>
          <c:idx val="1"/>
          <c:order val="1"/>
          <c:tx>
            <c:strRef>
              <c:f>'Benchmarking 2010'!$A$448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2010'!$B$448:$J$448</c:f>
              <c:numCache/>
            </c:numRef>
          </c:val>
          <c:smooth val="0"/>
        </c:ser>
        <c:ser>
          <c:idx val="2"/>
          <c:order val="2"/>
          <c:tx>
            <c:strRef>
              <c:f>'Benchmarking 2010'!$A$449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2010'!$B$449:$J$449</c:f>
              <c:numCache/>
            </c:numRef>
          </c:val>
          <c:smooth val="0"/>
        </c:ser>
        <c:ser>
          <c:idx val="3"/>
          <c:order val="3"/>
          <c:tx>
            <c:strRef>
              <c:f>'Benchmarking 2010'!$A$450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2010'!$B$450:$J$450</c:f>
              <c:numCache/>
            </c:numRef>
          </c:val>
          <c:smooth val="0"/>
        </c:ser>
        <c:ser>
          <c:idx val="4"/>
          <c:order val="4"/>
          <c:tx>
            <c:strRef>
              <c:f>'Benchmarking 2010'!$A$451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2010'!$B$451:$J$451</c:f>
              <c:numCache/>
            </c:numRef>
          </c:val>
          <c:smooth val="0"/>
        </c:ser>
        <c:ser>
          <c:idx val="5"/>
          <c:order val="5"/>
          <c:tx>
            <c:strRef>
              <c:f>'Benchmarking 2010'!$A$452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2010'!$B$452:$J$452</c:f>
              <c:numCache/>
            </c:numRef>
          </c:val>
          <c:smooth val="0"/>
        </c:ser>
        <c:ser>
          <c:idx val="6"/>
          <c:order val="6"/>
          <c:tx>
            <c:strRef>
              <c:f>'Benchmarking 2010'!$A$453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2010'!$B$453:$J$453</c:f>
              <c:numCache/>
            </c:numRef>
          </c:val>
          <c:smooth val="0"/>
        </c:ser>
        <c:ser>
          <c:idx val="7"/>
          <c:order val="7"/>
          <c:tx>
            <c:strRef>
              <c:f>'Benchmarking 2010'!$A$454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2010'!$B$454:$J$454</c:f>
              <c:numCache/>
            </c:numRef>
          </c:val>
          <c:smooth val="0"/>
        </c:ser>
        <c:ser>
          <c:idx val="8"/>
          <c:order val="8"/>
          <c:tx>
            <c:strRef>
              <c:f>'Benchmarking 2010'!$A$455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2010'!$B$455:$J$455</c:f>
              <c:numCache/>
            </c:numRef>
          </c:val>
          <c:smooth val="0"/>
        </c:ser>
        <c:ser>
          <c:idx val="9"/>
          <c:order val="9"/>
          <c:tx>
            <c:strRef>
              <c:f>'Benchmarking 2010'!$A$456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2010'!$B$446:$J$446</c:f>
              <c:numCache/>
            </c:numRef>
          </c:cat>
          <c:val>
            <c:numRef>
              <c:f>'Benchmarking 2010'!$B$456:$J$456</c:f>
              <c:numCache/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 na pedagoga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28625"/>
          <c:w val="0.2255"/>
          <c:h val="0.4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Celkové výsledky RIV</a:t>
            </a:r>
          </a:p>
        </c:rich>
      </c:tx>
      <c:layout>
        <c:manualLayout>
          <c:xMode val="factor"/>
          <c:yMode val="factor"/>
          <c:x val="0.020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125"/>
          <c:w val="0.70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2010'!$A$481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2010'!$B$480:$F$480</c:f>
              <c:numCache/>
            </c:numRef>
          </c:cat>
          <c:val>
            <c:numRef>
              <c:f>'Benchmarking 2010'!$B$481:$F$481</c:f>
              <c:numCache/>
            </c:numRef>
          </c:val>
          <c:smooth val="0"/>
        </c:ser>
        <c:ser>
          <c:idx val="1"/>
          <c:order val="1"/>
          <c:tx>
            <c:strRef>
              <c:f>'Benchmarking 2010'!$A$482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2010'!$B$480:$F$480</c:f>
              <c:numCache/>
            </c:numRef>
          </c:cat>
          <c:val>
            <c:numRef>
              <c:f>'Benchmarking 2010'!$B$482:$F$482</c:f>
              <c:numCache/>
            </c:numRef>
          </c:val>
          <c:smooth val="0"/>
        </c:ser>
        <c:ser>
          <c:idx val="2"/>
          <c:order val="2"/>
          <c:tx>
            <c:strRef>
              <c:f>'Benchmarking 2010'!$A$483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2010'!$B$480:$F$480</c:f>
              <c:numCache/>
            </c:numRef>
          </c:cat>
          <c:val>
            <c:numRef>
              <c:f>'Benchmarking 2010'!$B$483:$F$483</c:f>
              <c:numCache/>
            </c:numRef>
          </c:val>
          <c:smooth val="0"/>
        </c:ser>
        <c:ser>
          <c:idx val="5"/>
          <c:order val="3"/>
          <c:tx>
            <c:strRef>
              <c:f>'Benchmarking 2010'!$A$484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2010'!$B$480:$F$480</c:f>
              <c:numCache/>
            </c:numRef>
          </c:cat>
          <c:val>
            <c:numRef>
              <c:f>'Benchmarking 2010'!$B$484:$F$484</c:f>
              <c:numCache/>
            </c:numRef>
          </c:val>
          <c:smooth val="0"/>
        </c:ser>
        <c:ser>
          <c:idx val="7"/>
          <c:order val="4"/>
          <c:tx>
            <c:strRef>
              <c:f>'Benchmarking 2010'!$A$485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2010'!$B$480:$F$480</c:f>
              <c:numCache/>
            </c:numRef>
          </c:cat>
          <c:val>
            <c:numRef>
              <c:f>'Benchmarking 2010'!$B$485:$F$485</c:f>
              <c:numCache/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Celková bodová hodnota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88"/>
          <c:w val="0.22525"/>
          <c:h val="0.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absolventů bakalářského studia ve standardní době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325"/>
          <c:w val="0.701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2010'!$A$210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2010'!$B$210:$J$210</c:f>
              <c:numCache/>
            </c:numRef>
          </c:val>
          <c:smooth val="0"/>
        </c:ser>
        <c:ser>
          <c:idx val="1"/>
          <c:order val="1"/>
          <c:tx>
            <c:strRef>
              <c:f>'Benchmarking 2010'!$A$211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2010'!$B$211:$J$211</c:f>
              <c:numCache/>
            </c:numRef>
          </c:val>
          <c:smooth val="0"/>
        </c:ser>
        <c:ser>
          <c:idx val="2"/>
          <c:order val="2"/>
          <c:tx>
            <c:strRef>
              <c:f>'Benchmarking 2010'!$A$212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2010'!$B$212:$J$212</c:f>
              <c:numCache/>
            </c:numRef>
          </c:val>
          <c:smooth val="0"/>
        </c:ser>
        <c:ser>
          <c:idx val="3"/>
          <c:order val="3"/>
          <c:tx>
            <c:strRef>
              <c:f>'Benchmarking 2010'!$A$213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2010'!$B$213:$J$213</c:f>
              <c:numCache/>
            </c:numRef>
          </c:val>
          <c:smooth val="0"/>
        </c:ser>
        <c:ser>
          <c:idx val="4"/>
          <c:order val="4"/>
          <c:tx>
            <c:strRef>
              <c:f>'Benchmarking 2010'!$A$214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2010'!$B$214:$J$214</c:f>
              <c:numCache/>
            </c:numRef>
          </c:val>
          <c:smooth val="0"/>
        </c:ser>
        <c:ser>
          <c:idx val="5"/>
          <c:order val="5"/>
          <c:tx>
            <c:strRef>
              <c:f>'Benchmarking 2010'!$A$215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2010'!$B$215:$J$215</c:f>
              <c:numCache/>
            </c:numRef>
          </c:val>
          <c:smooth val="0"/>
        </c:ser>
        <c:ser>
          <c:idx val="6"/>
          <c:order val="6"/>
          <c:tx>
            <c:strRef>
              <c:f>'Benchmarking 2010'!$A$216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2010'!$B$216:$J$216</c:f>
              <c:numCache/>
            </c:numRef>
          </c:val>
          <c:smooth val="0"/>
        </c:ser>
        <c:ser>
          <c:idx val="7"/>
          <c:order val="7"/>
          <c:tx>
            <c:strRef>
              <c:f>'Benchmarking 2010'!$A$217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2010'!$B$217:$J$217</c:f>
              <c:numCache/>
            </c:numRef>
          </c:val>
          <c:smooth val="0"/>
        </c:ser>
        <c:ser>
          <c:idx val="8"/>
          <c:order val="8"/>
          <c:tx>
            <c:strRef>
              <c:f>'Benchmarking 2010'!$A$218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2010'!$B$218:$J$218</c:f>
              <c:numCache/>
            </c:numRef>
          </c:val>
          <c:smooth val="0"/>
        </c:ser>
        <c:ser>
          <c:idx val="9"/>
          <c:order val="9"/>
          <c:tx>
            <c:strRef>
              <c:f>'Benchmarking 2010'!$A$219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2010'!$B$209:$J$209</c:f>
              <c:numCache/>
            </c:numRef>
          </c:cat>
          <c:val>
            <c:numRef>
              <c:f>'Benchmarking 2010'!$B$219:$J$219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Procento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8425"/>
          <c:w val="0.228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bodů RIV na přepočtené pedagogy a VV pracovníky</a:t>
            </a:r>
          </a:p>
        </c:rich>
      </c:tx>
      <c:layout>
        <c:manualLayout>
          <c:xMode val="factor"/>
          <c:yMode val="factor"/>
          <c:x val="0.049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05"/>
          <c:w val="0.695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2010'!$A$511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2010'!$B$510:$F$510</c:f>
              <c:numCache/>
            </c:numRef>
          </c:cat>
          <c:val>
            <c:numRef>
              <c:f>'Benchmarking 2010'!$B$511:$F$511</c:f>
              <c:numCache/>
            </c:numRef>
          </c:val>
          <c:smooth val="0"/>
        </c:ser>
        <c:ser>
          <c:idx val="1"/>
          <c:order val="1"/>
          <c:tx>
            <c:strRef>
              <c:f>'Benchmarking 2010'!$A$512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2010'!$B$510:$F$510</c:f>
              <c:numCache/>
            </c:numRef>
          </c:cat>
          <c:val>
            <c:numRef>
              <c:f>'Benchmarking 2010'!$B$512:$F$512</c:f>
              <c:numCache/>
            </c:numRef>
          </c:val>
          <c:smooth val="0"/>
        </c:ser>
        <c:ser>
          <c:idx val="2"/>
          <c:order val="2"/>
          <c:tx>
            <c:strRef>
              <c:f>'Benchmarking 2010'!$A$513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2010'!$B$510:$F$510</c:f>
              <c:numCache/>
            </c:numRef>
          </c:cat>
          <c:val>
            <c:numRef>
              <c:f>'Benchmarking 2010'!$B$513:$F$513</c:f>
              <c:numCache/>
            </c:numRef>
          </c:val>
          <c:smooth val="0"/>
        </c:ser>
        <c:ser>
          <c:idx val="5"/>
          <c:order val="3"/>
          <c:tx>
            <c:strRef>
              <c:f>'Benchmarking 2010'!$A$514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2010'!$B$510:$F$510</c:f>
              <c:numCache/>
            </c:numRef>
          </c:cat>
          <c:val>
            <c:numRef>
              <c:f>'Benchmarking 2010'!$B$514:$F$514</c:f>
              <c:numCache/>
            </c:numRef>
          </c:val>
          <c:smooth val="0"/>
        </c:ser>
        <c:ser>
          <c:idx val="7"/>
          <c:order val="4"/>
          <c:tx>
            <c:strRef>
              <c:f>'Benchmarking 2010'!$A$515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2010'!$B$510:$F$510</c:f>
              <c:numCache/>
            </c:numRef>
          </c:cat>
          <c:val>
            <c:numRef>
              <c:f>'Benchmarking 2010'!$B$515:$F$515</c:f>
              <c:numCache/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bodů na přep. pracovníka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88"/>
          <c:w val="0.22525"/>
          <c:h val="0.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studentů Ph.D. na přepočteného docenta a profesora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4"/>
          <c:w val="0.700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2010'!$A$40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2010'!$B$40:$J$40</c:f>
              <c:numCache/>
            </c:numRef>
          </c:val>
          <c:smooth val="0"/>
        </c:ser>
        <c:ser>
          <c:idx val="1"/>
          <c:order val="1"/>
          <c:tx>
            <c:strRef>
              <c:f>'Benchmarking 2010'!$A$41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2010'!$B$41:$J$41</c:f>
              <c:numCache/>
            </c:numRef>
          </c:val>
          <c:smooth val="0"/>
        </c:ser>
        <c:ser>
          <c:idx val="2"/>
          <c:order val="2"/>
          <c:tx>
            <c:strRef>
              <c:f>'Benchmarking 2010'!$A$42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2010'!$B$42:$J$42</c:f>
              <c:numCache/>
            </c:numRef>
          </c:val>
          <c:smooth val="0"/>
        </c:ser>
        <c:ser>
          <c:idx val="3"/>
          <c:order val="3"/>
          <c:tx>
            <c:strRef>
              <c:f>'Benchmarking 2010'!$A$43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2010'!$B$43:$J$43</c:f>
              <c:numCache/>
            </c:numRef>
          </c:val>
          <c:smooth val="0"/>
        </c:ser>
        <c:ser>
          <c:idx val="4"/>
          <c:order val="4"/>
          <c:tx>
            <c:strRef>
              <c:f>'Benchmarking 2010'!$A$44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2010'!$B$44:$J$44</c:f>
              <c:numCache/>
            </c:numRef>
          </c:val>
          <c:smooth val="0"/>
        </c:ser>
        <c:ser>
          <c:idx val="5"/>
          <c:order val="5"/>
          <c:tx>
            <c:strRef>
              <c:f>'Benchmarking 2010'!$A$45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2010'!$B$45:$J$45</c:f>
              <c:numCache/>
            </c:numRef>
          </c:val>
          <c:smooth val="0"/>
        </c:ser>
        <c:ser>
          <c:idx val="6"/>
          <c:order val="6"/>
          <c:tx>
            <c:strRef>
              <c:f>'Benchmarking 2010'!$A$46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2010'!$B$46:$J$46</c:f>
              <c:numCache/>
            </c:numRef>
          </c:val>
          <c:smooth val="0"/>
        </c:ser>
        <c:ser>
          <c:idx val="7"/>
          <c:order val="7"/>
          <c:tx>
            <c:strRef>
              <c:f>'Benchmarking 2010'!$A$47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2010'!$B$47:$J$47</c:f>
              <c:numCache/>
            </c:numRef>
          </c:val>
          <c:smooth val="0"/>
        </c:ser>
        <c:ser>
          <c:idx val="8"/>
          <c:order val="8"/>
          <c:tx>
            <c:strRef>
              <c:f>'Benchmarking 2010'!$A$48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2010'!$B$48:$J$48</c:f>
              <c:numCache/>
            </c:numRef>
          </c:val>
          <c:smooth val="0"/>
        </c:ser>
        <c:ser>
          <c:idx val="9"/>
          <c:order val="9"/>
          <c:tx>
            <c:strRef>
              <c:f>'Benchmarking 2010'!$A$49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2010'!$B$39:$J$39</c:f>
              <c:numCache/>
            </c:numRef>
          </c:cat>
          <c:val>
            <c:numRef>
              <c:f>'Benchmarking 2010'!$B$49:$J$49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doktorandů na pedagoga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28325"/>
          <c:w val="0.2285"/>
          <c:h val="0.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studentoměsíců výjezdů na zahraniční studijní pobyt na studenta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35"/>
          <c:w val="0.700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2010'!$A$74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2010'!$B$74:$J$74</c:f>
              <c:numCache/>
            </c:numRef>
          </c:val>
          <c:smooth val="0"/>
        </c:ser>
        <c:ser>
          <c:idx val="1"/>
          <c:order val="1"/>
          <c:tx>
            <c:strRef>
              <c:f>'Benchmarking 2010'!$A$75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2010'!$B$75:$J$75</c:f>
              <c:numCache/>
            </c:numRef>
          </c:val>
          <c:smooth val="0"/>
        </c:ser>
        <c:ser>
          <c:idx val="2"/>
          <c:order val="2"/>
          <c:tx>
            <c:strRef>
              <c:f>'Benchmarking 2010'!$A$76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2010'!$B$76:$J$76</c:f>
              <c:numCache/>
            </c:numRef>
          </c:val>
          <c:smooth val="0"/>
        </c:ser>
        <c:ser>
          <c:idx val="3"/>
          <c:order val="3"/>
          <c:tx>
            <c:strRef>
              <c:f>'Benchmarking 2010'!$A$77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2010'!$B$77:$J$77</c:f>
              <c:numCache/>
            </c:numRef>
          </c:val>
          <c:smooth val="0"/>
        </c:ser>
        <c:ser>
          <c:idx val="4"/>
          <c:order val="4"/>
          <c:tx>
            <c:strRef>
              <c:f>'Benchmarking 2010'!$A$78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2010'!$B$78:$J$78</c:f>
              <c:numCache/>
            </c:numRef>
          </c:val>
          <c:smooth val="0"/>
        </c:ser>
        <c:ser>
          <c:idx val="5"/>
          <c:order val="5"/>
          <c:tx>
            <c:strRef>
              <c:f>'Benchmarking 2010'!$A$79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2010'!$B$79:$J$79</c:f>
              <c:numCache/>
            </c:numRef>
          </c:val>
          <c:smooth val="0"/>
        </c:ser>
        <c:ser>
          <c:idx val="6"/>
          <c:order val="6"/>
          <c:tx>
            <c:strRef>
              <c:f>'Benchmarking 2010'!$A$80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2010'!$B$80:$J$80</c:f>
              <c:numCache/>
            </c:numRef>
          </c:val>
          <c:smooth val="0"/>
        </c:ser>
        <c:ser>
          <c:idx val="7"/>
          <c:order val="7"/>
          <c:tx>
            <c:strRef>
              <c:f>'Benchmarking 2010'!$A$81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2010'!$B$81:$J$81</c:f>
              <c:numCache/>
            </c:numRef>
          </c:val>
          <c:smooth val="0"/>
        </c:ser>
        <c:ser>
          <c:idx val="8"/>
          <c:order val="8"/>
          <c:tx>
            <c:strRef>
              <c:f>'Benchmarking 2010'!$A$82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2010'!$B$82:$J$82</c:f>
              <c:numCache/>
            </c:numRef>
          </c:val>
          <c:smooth val="0"/>
        </c:ser>
        <c:ser>
          <c:idx val="9"/>
          <c:order val="9"/>
          <c:tx>
            <c:strRef>
              <c:f>'Benchmarking 2010'!$A$83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2010'!$B$73:$J$73</c:f>
              <c:numCache/>
            </c:numRef>
          </c:cat>
          <c:val>
            <c:numRef>
              <c:f>'Benchmarking 2010'!$B$83:$J$83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Studentoměsíců na studenta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2825"/>
          <c:w val="0.22825"/>
          <c:h val="0.4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Úspěšnost studentů v prvním ročníku bakalářského studia [%]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325"/>
          <c:w val="0.701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2010'!$A$108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2010'!$B$108:$J$108</c:f>
              <c:numCache/>
            </c:numRef>
          </c:val>
          <c:smooth val="0"/>
        </c:ser>
        <c:ser>
          <c:idx val="1"/>
          <c:order val="1"/>
          <c:tx>
            <c:strRef>
              <c:f>'Benchmarking 2010'!$A$109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2010'!$B$109:$J$109</c:f>
              <c:numCache/>
            </c:numRef>
          </c:val>
          <c:smooth val="0"/>
        </c:ser>
        <c:ser>
          <c:idx val="2"/>
          <c:order val="2"/>
          <c:tx>
            <c:strRef>
              <c:f>'Benchmarking 2010'!$A$110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2010'!$B$110:$J$110</c:f>
              <c:numCache/>
            </c:numRef>
          </c:val>
          <c:smooth val="0"/>
        </c:ser>
        <c:ser>
          <c:idx val="3"/>
          <c:order val="3"/>
          <c:tx>
            <c:strRef>
              <c:f>'Benchmarking 2010'!$A$111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2010'!$B$111:$J$111</c:f>
              <c:numCache/>
            </c:numRef>
          </c:val>
          <c:smooth val="0"/>
        </c:ser>
        <c:ser>
          <c:idx val="4"/>
          <c:order val="4"/>
          <c:tx>
            <c:strRef>
              <c:f>'Benchmarking 2010'!$A$112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2010'!$B$112:$J$112</c:f>
              <c:numCache/>
            </c:numRef>
          </c:val>
          <c:smooth val="0"/>
        </c:ser>
        <c:ser>
          <c:idx val="5"/>
          <c:order val="5"/>
          <c:tx>
            <c:strRef>
              <c:f>'Benchmarking 2010'!$A$113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2010'!$B$113:$J$113</c:f>
              <c:numCache/>
            </c:numRef>
          </c:val>
          <c:smooth val="0"/>
        </c:ser>
        <c:ser>
          <c:idx val="6"/>
          <c:order val="6"/>
          <c:tx>
            <c:strRef>
              <c:f>'Benchmarking 2010'!$A$114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2010'!$B$114:$J$114</c:f>
              <c:numCache/>
            </c:numRef>
          </c:val>
          <c:smooth val="0"/>
        </c:ser>
        <c:ser>
          <c:idx val="7"/>
          <c:order val="7"/>
          <c:tx>
            <c:strRef>
              <c:f>'Benchmarking 2010'!$A$115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2010'!$B$115:$J$115</c:f>
              <c:numCache/>
            </c:numRef>
          </c:val>
          <c:smooth val="0"/>
        </c:ser>
        <c:ser>
          <c:idx val="8"/>
          <c:order val="8"/>
          <c:tx>
            <c:strRef>
              <c:f>'Benchmarking 2010'!$A$116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2010'!$B$116:$J$116</c:f>
              <c:numCache/>
            </c:numRef>
          </c:val>
          <c:smooth val="0"/>
        </c:ser>
        <c:ser>
          <c:idx val="9"/>
          <c:order val="9"/>
          <c:tx>
            <c:strRef>
              <c:f>'Benchmarking 2010'!$A$117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2010'!$B$107:$J$107</c:f>
              <c:numCache/>
            </c:numRef>
          </c:cat>
          <c:val>
            <c:numRef>
              <c:f>'Benchmarking 2010'!$B$117:$J$117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  <c:max val="7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Procento úspěšnosti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8425"/>
          <c:w val="0.228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Úspěšnost studentů v druhém ročníku bakalářského studia [%]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325"/>
          <c:w val="0.701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2010'!$A$142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2010'!$B$142:$J$142</c:f>
              <c:numCache/>
            </c:numRef>
          </c:val>
          <c:smooth val="0"/>
        </c:ser>
        <c:ser>
          <c:idx val="1"/>
          <c:order val="1"/>
          <c:tx>
            <c:strRef>
              <c:f>'Benchmarking 2010'!$A$143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2010'!$B$143:$J$143</c:f>
              <c:numCache/>
            </c:numRef>
          </c:val>
          <c:smooth val="0"/>
        </c:ser>
        <c:ser>
          <c:idx val="2"/>
          <c:order val="2"/>
          <c:tx>
            <c:strRef>
              <c:f>'Benchmarking 2010'!$A$144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2010'!$B$144:$J$144</c:f>
              <c:numCache/>
            </c:numRef>
          </c:val>
          <c:smooth val="0"/>
        </c:ser>
        <c:ser>
          <c:idx val="3"/>
          <c:order val="3"/>
          <c:tx>
            <c:strRef>
              <c:f>'Benchmarking 2010'!$A$145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2010'!$B$145:$J$145</c:f>
              <c:numCache/>
            </c:numRef>
          </c:val>
          <c:smooth val="0"/>
        </c:ser>
        <c:ser>
          <c:idx val="4"/>
          <c:order val="4"/>
          <c:tx>
            <c:strRef>
              <c:f>'Benchmarking 2010'!$A$146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2010'!$B$146:$J$146</c:f>
              <c:numCache/>
            </c:numRef>
          </c:val>
          <c:smooth val="0"/>
        </c:ser>
        <c:ser>
          <c:idx val="5"/>
          <c:order val="5"/>
          <c:tx>
            <c:strRef>
              <c:f>'Benchmarking 2010'!$A$147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2010'!$B$147:$J$147</c:f>
              <c:numCache/>
            </c:numRef>
          </c:val>
          <c:smooth val="0"/>
        </c:ser>
        <c:ser>
          <c:idx val="6"/>
          <c:order val="6"/>
          <c:tx>
            <c:strRef>
              <c:f>'Benchmarking 2010'!$A$148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2010'!$B$148:$J$148</c:f>
              <c:numCache/>
            </c:numRef>
          </c:val>
          <c:smooth val="0"/>
        </c:ser>
        <c:ser>
          <c:idx val="7"/>
          <c:order val="7"/>
          <c:tx>
            <c:strRef>
              <c:f>'Benchmarking 2010'!$A$149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2010'!$B$149:$J$149</c:f>
              <c:numCache/>
            </c:numRef>
          </c:val>
          <c:smooth val="0"/>
        </c:ser>
        <c:ser>
          <c:idx val="8"/>
          <c:order val="8"/>
          <c:tx>
            <c:strRef>
              <c:f>'Benchmarking 2010'!$A$150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2010'!$B$150:$J$150</c:f>
              <c:numCache/>
            </c:numRef>
          </c:val>
          <c:smooth val="0"/>
        </c:ser>
        <c:ser>
          <c:idx val="9"/>
          <c:order val="9"/>
          <c:tx>
            <c:strRef>
              <c:f>'Benchmarking 2010'!$A$151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2010'!$B$141:$J$141</c:f>
              <c:numCache/>
            </c:numRef>
          </c:cat>
          <c:val>
            <c:numRef>
              <c:f>'Benchmarking 2010'!$B$151:$J$151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Procento úspěšnosti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8425"/>
          <c:w val="0.228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Úspěšnost studentů ve třetím ročníku bakalářského studia [%]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325"/>
          <c:w val="0.701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2010'!$A$176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2010'!$B$176:$J$176</c:f>
              <c:numCache/>
            </c:numRef>
          </c:val>
          <c:smooth val="0"/>
        </c:ser>
        <c:ser>
          <c:idx val="1"/>
          <c:order val="1"/>
          <c:tx>
            <c:strRef>
              <c:f>'Benchmarking 2010'!$A$177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2010'!$B$177:$J$177</c:f>
              <c:numCache/>
            </c:numRef>
          </c:val>
          <c:smooth val="0"/>
        </c:ser>
        <c:ser>
          <c:idx val="2"/>
          <c:order val="2"/>
          <c:tx>
            <c:strRef>
              <c:f>'Benchmarking 2010'!$A$178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2010'!$B$178:$J$178</c:f>
              <c:numCache/>
            </c:numRef>
          </c:val>
          <c:smooth val="0"/>
        </c:ser>
        <c:ser>
          <c:idx val="3"/>
          <c:order val="3"/>
          <c:tx>
            <c:strRef>
              <c:f>'Benchmarking 2010'!$A$179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2010'!$B$179:$J$179</c:f>
              <c:numCache/>
            </c:numRef>
          </c:val>
          <c:smooth val="0"/>
        </c:ser>
        <c:ser>
          <c:idx val="4"/>
          <c:order val="4"/>
          <c:tx>
            <c:strRef>
              <c:f>'Benchmarking 2010'!$A$180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2010'!$B$180:$J$180</c:f>
              <c:numCache/>
            </c:numRef>
          </c:val>
          <c:smooth val="0"/>
        </c:ser>
        <c:ser>
          <c:idx val="5"/>
          <c:order val="5"/>
          <c:tx>
            <c:strRef>
              <c:f>'Benchmarking 2010'!$A$181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2010'!$B$181:$J$181</c:f>
              <c:numCache/>
            </c:numRef>
          </c:val>
          <c:smooth val="0"/>
        </c:ser>
        <c:ser>
          <c:idx val="6"/>
          <c:order val="6"/>
          <c:tx>
            <c:strRef>
              <c:f>'Benchmarking 2010'!$A$182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2010'!$B$182:$J$182</c:f>
              <c:numCache/>
            </c:numRef>
          </c:val>
          <c:smooth val="0"/>
        </c:ser>
        <c:ser>
          <c:idx val="7"/>
          <c:order val="7"/>
          <c:tx>
            <c:strRef>
              <c:f>'Benchmarking 2010'!$A$183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2010'!$B$183:$J$183</c:f>
              <c:numCache/>
            </c:numRef>
          </c:val>
          <c:smooth val="0"/>
        </c:ser>
        <c:ser>
          <c:idx val="8"/>
          <c:order val="8"/>
          <c:tx>
            <c:strRef>
              <c:f>'Benchmarking 2010'!$A$184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2010'!$B$184:$J$184</c:f>
              <c:numCache/>
            </c:numRef>
          </c:val>
          <c:smooth val="0"/>
        </c:ser>
        <c:ser>
          <c:idx val="9"/>
          <c:order val="9"/>
          <c:tx>
            <c:strRef>
              <c:f>'Benchmarking 2010'!$A$185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2010'!$B$175:$J$175</c:f>
              <c:numCache/>
            </c:numRef>
          </c:cat>
          <c:val>
            <c:numRef>
              <c:f>'Benchmarking 2010'!$B$185:$J$185</c:f>
              <c:numCache/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Procento úspěšnosti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8425"/>
          <c:w val="0.228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Objem financí výzkumných projektů bez doplňková činnosti 
na přepočtené docenty, profesory a VV pracovníky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7"/>
          <c:w val="0.7017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2010'!$A$244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2010'!$B$244:$J$244</c:f>
              <c:numCache/>
            </c:numRef>
          </c:val>
          <c:smooth val="0"/>
        </c:ser>
        <c:ser>
          <c:idx val="1"/>
          <c:order val="1"/>
          <c:tx>
            <c:strRef>
              <c:f>'Benchmarking 2010'!$A$245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2010'!$B$245:$J$245</c:f>
              <c:numCache/>
            </c:numRef>
          </c:val>
          <c:smooth val="0"/>
        </c:ser>
        <c:ser>
          <c:idx val="2"/>
          <c:order val="2"/>
          <c:tx>
            <c:strRef>
              <c:f>'Benchmarking 2010'!$A$246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2010'!$B$246:$J$246</c:f>
              <c:numCache/>
            </c:numRef>
          </c:val>
          <c:smooth val="0"/>
        </c:ser>
        <c:ser>
          <c:idx val="3"/>
          <c:order val="3"/>
          <c:tx>
            <c:strRef>
              <c:f>'Benchmarking 2010'!$A$247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2010'!$B$247:$J$247</c:f>
              <c:numCache/>
            </c:numRef>
          </c:val>
          <c:smooth val="0"/>
        </c:ser>
        <c:ser>
          <c:idx val="4"/>
          <c:order val="4"/>
          <c:tx>
            <c:strRef>
              <c:f>'Benchmarking 2010'!$A$248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2010'!$B$248:$J$248</c:f>
              <c:numCache/>
            </c:numRef>
          </c:val>
          <c:smooth val="0"/>
        </c:ser>
        <c:ser>
          <c:idx val="5"/>
          <c:order val="5"/>
          <c:tx>
            <c:strRef>
              <c:f>'Benchmarking 2010'!$A$249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2010'!$B$249:$J$249</c:f>
              <c:numCache/>
            </c:numRef>
          </c:val>
          <c:smooth val="0"/>
        </c:ser>
        <c:ser>
          <c:idx val="6"/>
          <c:order val="6"/>
          <c:tx>
            <c:strRef>
              <c:f>'Benchmarking 2010'!$A$250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2010'!$B$250:$J$250</c:f>
              <c:numCache/>
            </c:numRef>
          </c:val>
          <c:smooth val="0"/>
        </c:ser>
        <c:ser>
          <c:idx val="7"/>
          <c:order val="7"/>
          <c:tx>
            <c:strRef>
              <c:f>'Benchmarking 2010'!$A$251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2010'!$B$251:$J$251</c:f>
              <c:numCache/>
            </c:numRef>
          </c:val>
          <c:smooth val="0"/>
        </c:ser>
        <c:ser>
          <c:idx val="8"/>
          <c:order val="8"/>
          <c:tx>
            <c:strRef>
              <c:f>'Benchmarking 2010'!$A$252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2010'!$B$252:$J$252</c:f>
              <c:numCache/>
            </c:numRef>
          </c:val>
          <c:smooth val="0"/>
        </c:ser>
        <c:ser>
          <c:idx val="9"/>
          <c:order val="9"/>
          <c:tx>
            <c:strRef>
              <c:f>'Benchmarking 2010'!$A$253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2010'!$B$243:$J$243</c:f>
              <c:numCache/>
            </c:numRef>
          </c:cat>
          <c:val>
            <c:numRef>
              <c:f>'Benchmarking 2010'!$B$253:$J$253</c:f>
              <c:numCache/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 na doc., prof. a VV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.3055"/>
          <c:w val="0.2275"/>
          <c:h val="0.4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Objem financí doplňkové činnosti na přepočtené pedagogy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275"/>
          <c:w val="0.701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2010'!$A$277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2010'!$B$277:$J$277</c:f>
              <c:numCache/>
            </c:numRef>
          </c:val>
          <c:smooth val="0"/>
        </c:ser>
        <c:ser>
          <c:idx val="1"/>
          <c:order val="1"/>
          <c:tx>
            <c:strRef>
              <c:f>'Benchmarking 2010'!$A$278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2010'!$B$278:$J$278</c:f>
              <c:numCache/>
            </c:numRef>
          </c:val>
          <c:smooth val="0"/>
        </c:ser>
        <c:ser>
          <c:idx val="2"/>
          <c:order val="2"/>
          <c:tx>
            <c:strRef>
              <c:f>'Benchmarking 2010'!$A$279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2010'!$B$279:$J$279</c:f>
              <c:numCache/>
            </c:numRef>
          </c:val>
          <c:smooth val="0"/>
        </c:ser>
        <c:ser>
          <c:idx val="3"/>
          <c:order val="3"/>
          <c:tx>
            <c:strRef>
              <c:f>'Benchmarking 2010'!$A$280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2010'!$B$280:$J$280</c:f>
              <c:numCache/>
            </c:numRef>
          </c:val>
          <c:smooth val="0"/>
        </c:ser>
        <c:ser>
          <c:idx val="4"/>
          <c:order val="4"/>
          <c:tx>
            <c:strRef>
              <c:f>'Benchmarking 2010'!$A$281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2010'!$B$281:$J$281</c:f>
              <c:numCache/>
            </c:numRef>
          </c:val>
          <c:smooth val="0"/>
        </c:ser>
        <c:ser>
          <c:idx val="5"/>
          <c:order val="5"/>
          <c:tx>
            <c:strRef>
              <c:f>'Benchmarking 2010'!$A$282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2010'!$B$282:$J$282</c:f>
              <c:numCache/>
            </c:numRef>
          </c:val>
          <c:smooth val="0"/>
        </c:ser>
        <c:ser>
          <c:idx val="6"/>
          <c:order val="6"/>
          <c:tx>
            <c:strRef>
              <c:f>'Benchmarking 2010'!$A$283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2010'!$B$283:$J$283</c:f>
              <c:numCache/>
            </c:numRef>
          </c:val>
          <c:smooth val="0"/>
        </c:ser>
        <c:ser>
          <c:idx val="7"/>
          <c:order val="7"/>
          <c:tx>
            <c:strRef>
              <c:f>'Benchmarking 2010'!$A$284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2010'!$B$284:$J$284</c:f>
              <c:numCache/>
            </c:numRef>
          </c:val>
          <c:smooth val="0"/>
        </c:ser>
        <c:ser>
          <c:idx val="8"/>
          <c:order val="8"/>
          <c:tx>
            <c:strRef>
              <c:f>'Benchmarking 2010'!$A$285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2010'!$B$285:$J$285</c:f>
              <c:numCache/>
            </c:numRef>
          </c:val>
          <c:smooth val="0"/>
        </c:ser>
        <c:ser>
          <c:idx val="9"/>
          <c:order val="9"/>
          <c:tx>
            <c:strRef>
              <c:f>'Benchmarking 2010'!$A$286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2010'!$B$276:$J$276</c:f>
              <c:numCache/>
            </c:numRef>
          </c:cat>
          <c:val>
            <c:numRef>
              <c:f>'Benchmarking 2010'!$B$286:$J$286</c:f>
              <c:numCache/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 na pedagoga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85"/>
          <c:w val="0.22725"/>
          <c:h val="0.4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Procento docentů a profesorů v přepočtených pedagozích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25"/>
          <c:w val="0.702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'Benchmarking 2010'!$A$311</c:f>
              <c:strCache>
                <c:ptCount val="1"/>
                <c:pt idx="0">
                  <c:v>FS VŠB-TU Ostrava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2010'!$B$311:$J$311</c:f>
              <c:numCache/>
            </c:numRef>
          </c:val>
          <c:smooth val="0"/>
        </c:ser>
        <c:ser>
          <c:idx val="1"/>
          <c:order val="1"/>
          <c:tx>
            <c:strRef>
              <c:f>'Benchmarking 2010'!$A$312</c:f>
              <c:strCache>
                <c:ptCount val="1"/>
                <c:pt idx="0">
                  <c:v>FSI VUT v Brně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2010'!$B$312:$J$312</c:f>
              <c:numCache/>
            </c:numRef>
          </c:val>
          <c:smooth val="0"/>
        </c:ser>
        <c:ser>
          <c:idx val="2"/>
          <c:order val="2"/>
          <c:tx>
            <c:strRef>
              <c:f>'Benchmarking 2010'!$A$313</c:f>
              <c:strCache>
                <c:ptCount val="1"/>
                <c:pt idx="0">
                  <c:v>FST ZČU v Plzni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2010'!$B$313:$J$313</c:f>
              <c:numCache/>
            </c:numRef>
          </c:val>
          <c:smooth val="0"/>
        </c:ser>
        <c:ser>
          <c:idx val="3"/>
          <c:order val="3"/>
          <c:tx>
            <c:strRef>
              <c:f>'Benchmarking 2010'!$A$314</c:f>
              <c:strCache>
                <c:ptCount val="1"/>
                <c:pt idx="0">
                  <c:v>FŠT TnUAD v Trnave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2010'!$B$314:$J$314</c:f>
              <c:numCache/>
            </c:numRef>
          </c:val>
          <c:smooth val="0"/>
        </c:ser>
        <c:ser>
          <c:idx val="4"/>
          <c:order val="4"/>
          <c:tx>
            <c:strRef>
              <c:f>'Benchmarking 2010'!$A$315</c:f>
              <c:strCache>
                <c:ptCount val="1"/>
                <c:pt idx="0">
                  <c:v>SjF ŽU v Žilině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2010'!$B$315:$J$315</c:f>
              <c:numCache/>
            </c:numRef>
          </c:val>
          <c:smooth val="0"/>
        </c:ser>
        <c:ser>
          <c:idx val="5"/>
          <c:order val="5"/>
          <c:tx>
            <c:strRef>
              <c:f>'Benchmarking 2010'!$A$316</c:f>
              <c:strCache>
                <c:ptCount val="1"/>
                <c:pt idx="0">
                  <c:v>FS ČVUT v Praze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2010'!$B$316:$J$316</c:f>
              <c:numCache/>
            </c:numRef>
          </c:val>
          <c:smooth val="0"/>
        </c:ser>
        <c:ser>
          <c:idx val="6"/>
          <c:order val="6"/>
          <c:tx>
            <c:strRef>
              <c:f>'Benchmarking 2010'!$A$317</c:f>
              <c:strCache>
                <c:ptCount val="1"/>
                <c:pt idx="0">
                  <c:v>MTF STU v Bratislave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2010'!$B$317:$J$317</c:f>
              <c:numCache/>
            </c:numRef>
          </c:val>
          <c:smooth val="0"/>
        </c:ser>
        <c:ser>
          <c:idx val="7"/>
          <c:order val="7"/>
          <c:tx>
            <c:strRef>
              <c:f>'Benchmarking 2010'!$A$318</c:f>
              <c:strCache>
                <c:ptCount val="1"/>
                <c:pt idx="0">
                  <c:v>FS TU v Liberci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2010'!$B$318:$J$318</c:f>
              <c:numCache/>
            </c:numRef>
          </c:val>
          <c:smooth val="0"/>
        </c:ser>
        <c:ser>
          <c:idx val="8"/>
          <c:order val="8"/>
          <c:tx>
            <c:strRef>
              <c:f>'Benchmarking 2010'!$A$319</c:f>
              <c:strCache>
                <c:ptCount val="1"/>
                <c:pt idx="0">
                  <c:v>SjF STU v Bratislave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2010'!$B$319:$J$319</c:f>
              <c:numCache/>
            </c:numRef>
          </c:val>
          <c:smooth val="0"/>
        </c:ser>
        <c:ser>
          <c:idx val="9"/>
          <c:order val="9"/>
          <c:tx>
            <c:strRef>
              <c:f>'Benchmarking 2010'!$A$320</c:f>
              <c:strCache>
                <c:ptCount val="1"/>
                <c:pt idx="0">
                  <c:v>SjF TU v Košiciach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'Benchmarking 2010'!$B$310:$J$310</c:f>
              <c:numCache/>
            </c:numRef>
          </c:cat>
          <c:val>
            <c:numRef>
              <c:f>'Benchmarking 2010'!$B$320:$J$320</c:f>
              <c:numCache/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  <c:max val="0.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Procento doc. a prof.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2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2845"/>
          <c:w val="0.227"/>
          <c:h val="0.4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4</xdr:row>
      <xdr:rowOff>9525</xdr:rowOff>
    </xdr:from>
    <xdr:to>
      <xdr:col>13</xdr:col>
      <xdr:colOff>476250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8201025" y="666750"/>
        <a:ext cx="6534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638175</xdr:colOff>
      <xdr:row>38</xdr:row>
      <xdr:rowOff>9525</xdr:rowOff>
    </xdr:from>
    <xdr:to>
      <xdr:col>13</xdr:col>
      <xdr:colOff>466725</xdr:colOff>
      <xdr:row>65</xdr:row>
      <xdr:rowOff>9525</xdr:rowOff>
    </xdr:to>
    <xdr:graphicFrame>
      <xdr:nvGraphicFramePr>
        <xdr:cNvPr id="2" name="Chart 3"/>
        <xdr:cNvGraphicFramePr/>
      </xdr:nvGraphicFramePr>
      <xdr:xfrm>
        <a:off x="8181975" y="6200775"/>
        <a:ext cx="6543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72</xdr:row>
      <xdr:rowOff>9525</xdr:rowOff>
    </xdr:from>
    <xdr:to>
      <xdr:col>13</xdr:col>
      <xdr:colOff>495300</xdr:colOff>
      <xdr:row>99</xdr:row>
      <xdr:rowOff>9525</xdr:rowOff>
    </xdr:to>
    <xdr:graphicFrame>
      <xdr:nvGraphicFramePr>
        <xdr:cNvPr id="3" name="Chart 4"/>
        <xdr:cNvGraphicFramePr/>
      </xdr:nvGraphicFramePr>
      <xdr:xfrm>
        <a:off x="8201025" y="11753850"/>
        <a:ext cx="655320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106</xdr:row>
      <xdr:rowOff>0</xdr:rowOff>
    </xdr:from>
    <xdr:to>
      <xdr:col>13</xdr:col>
      <xdr:colOff>495300</xdr:colOff>
      <xdr:row>133</xdr:row>
      <xdr:rowOff>19050</xdr:rowOff>
    </xdr:to>
    <xdr:graphicFrame>
      <xdr:nvGraphicFramePr>
        <xdr:cNvPr id="4" name="Chart 5"/>
        <xdr:cNvGraphicFramePr/>
      </xdr:nvGraphicFramePr>
      <xdr:xfrm>
        <a:off x="8191500" y="17268825"/>
        <a:ext cx="6562725" cy="441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140</xdr:row>
      <xdr:rowOff>0</xdr:rowOff>
    </xdr:from>
    <xdr:to>
      <xdr:col>13</xdr:col>
      <xdr:colOff>495300</xdr:colOff>
      <xdr:row>167</xdr:row>
      <xdr:rowOff>19050</xdr:rowOff>
    </xdr:to>
    <xdr:graphicFrame>
      <xdr:nvGraphicFramePr>
        <xdr:cNvPr id="5" name="Chart 6"/>
        <xdr:cNvGraphicFramePr/>
      </xdr:nvGraphicFramePr>
      <xdr:xfrm>
        <a:off x="8191500" y="22802850"/>
        <a:ext cx="6562725" cy="4410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174</xdr:row>
      <xdr:rowOff>0</xdr:rowOff>
    </xdr:from>
    <xdr:to>
      <xdr:col>13</xdr:col>
      <xdr:colOff>504825</xdr:colOff>
      <xdr:row>201</xdr:row>
      <xdr:rowOff>19050</xdr:rowOff>
    </xdr:to>
    <xdr:graphicFrame>
      <xdr:nvGraphicFramePr>
        <xdr:cNvPr id="6" name="Chart 7"/>
        <xdr:cNvGraphicFramePr/>
      </xdr:nvGraphicFramePr>
      <xdr:xfrm>
        <a:off x="8201025" y="28336875"/>
        <a:ext cx="6562725" cy="4410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242</xdr:row>
      <xdr:rowOff>0</xdr:rowOff>
    </xdr:from>
    <xdr:to>
      <xdr:col>13</xdr:col>
      <xdr:colOff>504825</xdr:colOff>
      <xdr:row>269</xdr:row>
      <xdr:rowOff>28575</xdr:rowOff>
    </xdr:to>
    <xdr:graphicFrame>
      <xdr:nvGraphicFramePr>
        <xdr:cNvPr id="7" name="Chart 8"/>
        <xdr:cNvGraphicFramePr/>
      </xdr:nvGraphicFramePr>
      <xdr:xfrm>
        <a:off x="8191500" y="39404925"/>
        <a:ext cx="6572250" cy="4419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638175</xdr:colOff>
      <xdr:row>275</xdr:row>
      <xdr:rowOff>9525</xdr:rowOff>
    </xdr:from>
    <xdr:to>
      <xdr:col>13</xdr:col>
      <xdr:colOff>504825</xdr:colOff>
      <xdr:row>302</xdr:row>
      <xdr:rowOff>47625</xdr:rowOff>
    </xdr:to>
    <xdr:graphicFrame>
      <xdr:nvGraphicFramePr>
        <xdr:cNvPr id="8" name="Chart 9"/>
        <xdr:cNvGraphicFramePr/>
      </xdr:nvGraphicFramePr>
      <xdr:xfrm>
        <a:off x="8181975" y="44786550"/>
        <a:ext cx="6581775" cy="4429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638175</xdr:colOff>
      <xdr:row>309</xdr:row>
      <xdr:rowOff>9525</xdr:rowOff>
    </xdr:from>
    <xdr:to>
      <xdr:col>13</xdr:col>
      <xdr:colOff>514350</xdr:colOff>
      <xdr:row>336</xdr:row>
      <xdr:rowOff>57150</xdr:rowOff>
    </xdr:to>
    <xdr:graphicFrame>
      <xdr:nvGraphicFramePr>
        <xdr:cNvPr id="9" name="Chart 10"/>
        <xdr:cNvGraphicFramePr/>
      </xdr:nvGraphicFramePr>
      <xdr:xfrm>
        <a:off x="8181975" y="50320575"/>
        <a:ext cx="6591300" cy="4438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9525</xdr:colOff>
      <xdr:row>343</xdr:row>
      <xdr:rowOff>0</xdr:rowOff>
    </xdr:from>
    <xdr:to>
      <xdr:col>13</xdr:col>
      <xdr:colOff>542925</xdr:colOff>
      <xdr:row>370</xdr:row>
      <xdr:rowOff>57150</xdr:rowOff>
    </xdr:to>
    <xdr:graphicFrame>
      <xdr:nvGraphicFramePr>
        <xdr:cNvPr id="10" name="Chart 11"/>
        <xdr:cNvGraphicFramePr/>
      </xdr:nvGraphicFramePr>
      <xdr:xfrm>
        <a:off x="8201025" y="55845075"/>
        <a:ext cx="6600825" cy="4448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638175</xdr:colOff>
      <xdr:row>377</xdr:row>
      <xdr:rowOff>9525</xdr:rowOff>
    </xdr:from>
    <xdr:to>
      <xdr:col>13</xdr:col>
      <xdr:colOff>533400</xdr:colOff>
      <xdr:row>404</xdr:row>
      <xdr:rowOff>76200</xdr:rowOff>
    </xdr:to>
    <xdr:graphicFrame>
      <xdr:nvGraphicFramePr>
        <xdr:cNvPr id="11" name="Chart 12"/>
        <xdr:cNvGraphicFramePr/>
      </xdr:nvGraphicFramePr>
      <xdr:xfrm>
        <a:off x="8181975" y="61388625"/>
        <a:ext cx="6610350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411</xdr:row>
      <xdr:rowOff>9525</xdr:rowOff>
    </xdr:from>
    <xdr:to>
      <xdr:col>13</xdr:col>
      <xdr:colOff>552450</xdr:colOff>
      <xdr:row>438</xdr:row>
      <xdr:rowOff>85725</xdr:rowOff>
    </xdr:to>
    <xdr:graphicFrame>
      <xdr:nvGraphicFramePr>
        <xdr:cNvPr id="12" name="Chart 13"/>
        <xdr:cNvGraphicFramePr/>
      </xdr:nvGraphicFramePr>
      <xdr:xfrm>
        <a:off x="8191500" y="66922650"/>
        <a:ext cx="6619875" cy="4467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445</xdr:row>
      <xdr:rowOff>9525</xdr:rowOff>
    </xdr:from>
    <xdr:to>
      <xdr:col>13</xdr:col>
      <xdr:colOff>561975</xdr:colOff>
      <xdr:row>472</xdr:row>
      <xdr:rowOff>95250</xdr:rowOff>
    </xdr:to>
    <xdr:graphicFrame>
      <xdr:nvGraphicFramePr>
        <xdr:cNvPr id="13" name="Chart 14"/>
        <xdr:cNvGraphicFramePr/>
      </xdr:nvGraphicFramePr>
      <xdr:xfrm>
        <a:off x="8191500" y="72456675"/>
        <a:ext cx="6629400" cy="4476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533400</xdr:colOff>
      <xdr:row>475</xdr:row>
      <xdr:rowOff>104775</xdr:rowOff>
    </xdr:from>
    <xdr:to>
      <xdr:col>14</xdr:col>
      <xdr:colOff>457200</xdr:colOff>
      <xdr:row>503</xdr:row>
      <xdr:rowOff>19050</xdr:rowOff>
    </xdr:to>
    <xdr:graphicFrame>
      <xdr:nvGraphicFramePr>
        <xdr:cNvPr id="14" name="Chart 17"/>
        <xdr:cNvGraphicFramePr/>
      </xdr:nvGraphicFramePr>
      <xdr:xfrm>
        <a:off x="8724900" y="77428725"/>
        <a:ext cx="6638925" cy="4486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9525</xdr:colOff>
      <xdr:row>208</xdr:row>
      <xdr:rowOff>0</xdr:rowOff>
    </xdr:from>
    <xdr:to>
      <xdr:col>13</xdr:col>
      <xdr:colOff>504825</xdr:colOff>
      <xdr:row>235</xdr:row>
      <xdr:rowOff>19050</xdr:rowOff>
    </xdr:to>
    <xdr:graphicFrame>
      <xdr:nvGraphicFramePr>
        <xdr:cNvPr id="15" name="Chart 18"/>
        <xdr:cNvGraphicFramePr/>
      </xdr:nvGraphicFramePr>
      <xdr:xfrm>
        <a:off x="8201025" y="33870900"/>
        <a:ext cx="6562725" cy="4410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533400</xdr:colOff>
      <xdr:row>505</xdr:row>
      <xdr:rowOff>104775</xdr:rowOff>
    </xdr:from>
    <xdr:to>
      <xdr:col>14</xdr:col>
      <xdr:colOff>457200</xdr:colOff>
      <xdr:row>533</xdr:row>
      <xdr:rowOff>19050</xdr:rowOff>
    </xdr:to>
    <xdr:graphicFrame>
      <xdr:nvGraphicFramePr>
        <xdr:cNvPr id="16" name="Chart 17"/>
        <xdr:cNvGraphicFramePr/>
      </xdr:nvGraphicFramePr>
      <xdr:xfrm>
        <a:off x="8724900" y="82324575"/>
        <a:ext cx="6638925" cy="4486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3"/>
  <sheetViews>
    <sheetView tabSelected="1" zoomScalePageLayoutView="0" workbookViewId="0" topLeftCell="A443">
      <pane xSplit="1" topLeftCell="K1" activePane="topRight" state="frozen"/>
      <selection pane="topLeft" activeCell="A178" sqref="A178"/>
      <selection pane="topRight" activeCell="O450" sqref="O450"/>
    </sheetView>
  </sheetViews>
  <sheetFormatPr defaultColWidth="9.140625" defaultRowHeight="12.75"/>
  <cols>
    <col min="1" max="1" width="25.7109375" style="0" customWidth="1"/>
    <col min="2" max="10" width="9.7109375" style="0" customWidth="1"/>
    <col min="11" max="11" width="9.7109375" style="52" customWidth="1"/>
    <col min="12" max="12" width="81.8515625" style="0" customWidth="1"/>
    <col min="14" max="18" width="9.7109375" style="0" customWidth="1"/>
    <col min="19" max="20" width="10.140625" style="0" customWidth="1"/>
    <col min="21" max="21" width="9.7109375" style="0" customWidth="1"/>
    <col min="22" max="22" width="9.57421875" style="0" bestFit="1" customWidth="1"/>
    <col min="27" max="29" width="9.57421875" style="0" customWidth="1"/>
    <col min="36" max="36" width="15.8515625" style="0" customWidth="1"/>
  </cols>
  <sheetData>
    <row r="1" ht="12.75">
      <c r="A1" s="1" t="s">
        <v>76</v>
      </c>
    </row>
    <row r="2" ht="12.75">
      <c r="A2" t="s">
        <v>30</v>
      </c>
    </row>
    <row r="3" ht="12.75"/>
    <row r="4" ht="13.5" thickBot="1">
      <c r="A4" s="1" t="s">
        <v>28</v>
      </c>
    </row>
    <row r="5" spans="1:11" ht="13.5" thickBot="1">
      <c r="A5" s="108"/>
      <c r="B5" s="111">
        <v>2004</v>
      </c>
      <c r="C5" s="29">
        <v>2005</v>
      </c>
      <c r="D5" s="29">
        <v>2006</v>
      </c>
      <c r="E5" s="29">
        <v>2007</v>
      </c>
      <c r="F5" s="29">
        <v>2008</v>
      </c>
      <c r="G5" s="29">
        <v>2009</v>
      </c>
      <c r="H5" s="29">
        <v>2010</v>
      </c>
      <c r="I5" s="113">
        <v>2011</v>
      </c>
      <c r="J5" s="30">
        <v>2012</v>
      </c>
      <c r="K5" s="53"/>
    </row>
    <row r="6" spans="1:11" ht="12.75">
      <c r="A6" s="71" t="s">
        <v>50</v>
      </c>
      <c r="B6" s="109">
        <v>16.959522477149783</v>
      </c>
      <c r="C6" s="26">
        <v>18.051196733088823</v>
      </c>
      <c r="D6" s="26">
        <v>16.88127126308083</v>
      </c>
      <c r="E6" s="26">
        <v>17.7605086541858</v>
      </c>
      <c r="F6" s="26">
        <v>15.97</v>
      </c>
      <c r="G6" s="26">
        <v>15.17</v>
      </c>
      <c r="H6" s="26">
        <v>16.19</v>
      </c>
      <c r="I6" s="114"/>
      <c r="J6" s="27"/>
      <c r="K6" s="47"/>
    </row>
    <row r="7" spans="1:11" ht="12.75">
      <c r="A7" s="72" t="s">
        <v>32</v>
      </c>
      <c r="B7" s="57">
        <v>15.587957295814807</v>
      </c>
      <c r="C7" s="7">
        <v>14.798196446971302</v>
      </c>
      <c r="D7" s="7">
        <v>14.285554807187804</v>
      </c>
      <c r="E7" s="7">
        <v>14.21</v>
      </c>
      <c r="F7" s="7">
        <v>13.64</v>
      </c>
      <c r="G7" s="7">
        <v>13.84</v>
      </c>
      <c r="H7" s="7">
        <v>13.98</v>
      </c>
      <c r="I7" s="115">
        <v>15.51</v>
      </c>
      <c r="J7" s="9">
        <v>15.85</v>
      </c>
      <c r="K7" s="47"/>
    </row>
    <row r="8" spans="1:11" ht="12.75">
      <c r="A8" s="72" t="s">
        <v>78</v>
      </c>
      <c r="B8" s="57">
        <v>18.32051282051282</v>
      </c>
      <c r="C8" s="7">
        <v>19.6875</v>
      </c>
      <c r="D8" s="7">
        <v>20.036585365853657</v>
      </c>
      <c r="E8" s="7">
        <v>18.273809523809526</v>
      </c>
      <c r="F8" s="7">
        <v>20.2987012987013</v>
      </c>
      <c r="G8" s="7">
        <v>19.430379746835442</v>
      </c>
      <c r="H8" s="7">
        <v>17.17</v>
      </c>
      <c r="I8" s="115">
        <v>18.05</v>
      </c>
      <c r="J8" s="9"/>
      <c r="K8" s="47"/>
    </row>
    <row r="9" spans="1:11" ht="12.75">
      <c r="A9" s="72" t="s">
        <v>47</v>
      </c>
      <c r="B9" s="57">
        <v>16.47</v>
      </c>
      <c r="C9" s="7">
        <v>16.67</v>
      </c>
      <c r="D9" s="7">
        <v>14.32</v>
      </c>
      <c r="E9" s="7"/>
      <c r="F9" s="7"/>
      <c r="G9" s="7"/>
      <c r="H9" s="7"/>
      <c r="I9" s="115"/>
      <c r="J9" s="9"/>
      <c r="K9" s="47"/>
    </row>
    <row r="10" spans="1:11" ht="12.75">
      <c r="A10" s="72" t="s">
        <v>48</v>
      </c>
      <c r="B10" s="57">
        <v>9.695354150799695</v>
      </c>
      <c r="C10" s="7">
        <v>12.958333333333334</v>
      </c>
      <c r="D10" s="7">
        <v>10.238118191458595</v>
      </c>
      <c r="E10" s="7"/>
      <c r="F10" s="7"/>
      <c r="G10" s="7"/>
      <c r="H10" s="7"/>
      <c r="I10" s="115"/>
      <c r="J10" s="9"/>
      <c r="K10" s="47"/>
    </row>
    <row r="11" spans="1:11" ht="12.75">
      <c r="A11" s="72" t="s">
        <v>41</v>
      </c>
      <c r="B11" s="57">
        <v>13.276402927849427</v>
      </c>
      <c r="C11" s="7">
        <v>13.842917251051892</v>
      </c>
      <c r="D11" s="7">
        <v>14.333259374306634</v>
      </c>
      <c r="E11" s="7">
        <v>15.04</v>
      </c>
      <c r="F11" s="7">
        <v>13.204113098619306</v>
      </c>
      <c r="G11" s="7">
        <v>11.61</v>
      </c>
      <c r="H11" s="7">
        <v>12.15</v>
      </c>
      <c r="I11" s="115">
        <v>10.657415359238508</v>
      </c>
      <c r="J11" s="9">
        <v>8.41</v>
      </c>
      <c r="K11" s="47"/>
    </row>
    <row r="12" spans="1:11" ht="12.75">
      <c r="A12" s="72" t="s">
        <v>52</v>
      </c>
      <c r="B12" s="73">
        <v>19.36</v>
      </c>
      <c r="C12" s="65">
        <v>18.73</v>
      </c>
      <c r="D12" s="65">
        <v>20.9</v>
      </c>
      <c r="E12" s="65"/>
      <c r="F12" s="65"/>
      <c r="G12" s="65"/>
      <c r="H12" s="65">
        <v>19.35</v>
      </c>
      <c r="I12" s="116">
        <v>18.5</v>
      </c>
      <c r="J12" s="66"/>
      <c r="K12" s="47"/>
    </row>
    <row r="13" spans="1:11" ht="12.75">
      <c r="A13" s="72" t="s">
        <v>49</v>
      </c>
      <c r="B13" s="67">
        <v>14.6</v>
      </c>
      <c r="C13" s="68">
        <v>12.1</v>
      </c>
      <c r="D13" s="68">
        <v>16</v>
      </c>
      <c r="E13" s="68">
        <v>19.12</v>
      </c>
      <c r="F13" s="68">
        <v>19.17</v>
      </c>
      <c r="G13" s="68">
        <v>19.85</v>
      </c>
      <c r="H13" s="68">
        <v>16.47</v>
      </c>
      <c r="I13" s="117"/>
      <c r="J13" s="98"/>
      <c r="K13" s="47"/>
    </row>
    <row r="14" spans="1:11" ht="12.75">
      <c r="A14" s="72" t="s">
        <v>63</v>
      </c>
      <c r="B14" s="73">
        <v>10.99</v>
      </c>
      <c r="C14" s="65">
        <v>12.33</v>
      </c>
      <c r="D14" s="65">
        <v>11.84</v>
      </c>
      <c r="E14" s="65">
        <v>9.91</v>
      </c>
      <c r="F14" s="65">
        <v>12.34</v>
      </c>
      <c r="G14" s="65">
        <v>13.5</v>
      </c>
      <c r="H14" s="65">
        <v>14.1</v>
      </c>
      <c r="I14" s="116">
        <v>15.84</v>
      </c>
      <c r="J14" s="66">
        <v>16.6</v>
      </c>
      <c r="K14" s="54"/>
    </row>
    <row r="15" spans="1:11" ht="13.5" thickBot="1">
      <c r="A15" s="90" t="s">
        <v>64</v>
      </c>
      <c r="B15" s="60"/>
      <c r="C15" s="37"/>
      <c r="D15" s="37"/>
      <c r="E15" s="37"/>
      <c r="F15" s="37"/>
      <c r="G15" s="37"/>
      <c r="H15" s="37"/>
      <c r="I15" s="118"/>
      <c r="J15" s="38"/>
      <c r="K15" s="5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3.5" thickBot="1">
      <c r="A38" s="1" t="s">
        <v>29</v>
      </c>
    </row>
    <row r="39" spans="1:11" ht="13.5" thickBot="1">
      <c r="A39" s="108"/>
      <c r="B39" s="111">
        <f>B$5</f>
        <v>2004</v>
      </c>
      <c r="C39" s="29">
        <f aca="true" t="shared" si="0" ref="C39:H39">C$5</f>
        <v>2005</v>
      </c>
      <c r="D39" s="29">
        <f t="shared" si="0"/>
        <v>2006</v>
      </c>
      <c r="E39" s="29">
        <f t="shared" si="0"/>
        <v>2007</v>
      </c>
      <c r="F39" s="29">
        <f t="shared" si="0"/>
        <v>2008</v>
      </c>
      <c r="G39" s="29">
        <f t="shared" si="0"/>
        <v>2009</v>
      </c>
      <c r="H39" s="29">
        <f t="shared" si="0"/>
        <v>2010</v>
      </c>
      <c r="I39" s="113">
        <v>2011</v>
      </c>
      <c r="J39" s="30">
        <v>2012</v>
      </c>
      <c r="K39" s="53"/>
    </row>
    <row r="40" spans="1:11" ht="12.75">
      <c r="A40" s="71" t="str">
        <f>$A$6</f>
        <v>FS VŠB-TU Ostrava</v>
      </c>
      <c r="B40" s="109">
        <v>4.206866579747936</v>
      </c>
      <c r="C40" s="26">
        <v>4.1385357299430074</v>
      </c>
      <c r="D40" s="26">
        <v>4.2789169205490705</v>
      </c>
      <c r="E40" s="26">
        <v>3.924646781789639</v>
      </c>
      <c r="F40" s="26">
        <v>3.69</v>
      </c>
      <c r="G40" s="26">
        <v>4.44</v>
      </c>
      <c r="H40" s="26">
        <v>4.58</v>
      </c>
      <c r="I40" s="114"/>
      <c r="J40" s="27"/>
      <c r="K40" s="47"/>
    </row>
    <row r="41" spans="1:11" ht="12.75">
      <c r="A41" s="72" t="str">
        <f>$A$7</f>
        <v>FSI VUT v Brně</v>
      </c>
      <c r="B41" s="57">
        <v>5.549716982871471</v>
      </c>
      <c r="C41" s="7">
        <v>5.334590706532793</v>
      </c>
      <c r="D41" s="7">
        <v>5.2825112107623315</v>
      </c>
      <c r="E41" s="7">
        <v>5.27</v>
      </c>
      <c r="F41" s="7">
        <v>4.79</v>
      </c>
      <c r="G41" s="7">
        <v>4.54</v>
      </c>
      <c r="H41" s="7">
        <v>4.12</v>
      </c>
      <c r="I41" s="115">
        <v>4.03</v>
      </c>
      <c r="J41" s="9">
        <v>3.93</v>
      </c>
      <c r="K41" s="47"/>
    </row>
    <row r="42" spans="1:11" ht="12.75">
      <c r="A42" s="72" t="str">
        <f>$A$8</f>
        <v>FST ZČU v Plzni</v>
      </c>
      <c r="B42" s="57">
        <v>5.314285714285714</v>
      </c>
      <c r="C42" s="7">
        <v>6</v>
      </c>
      <c r="D42" s="7">
        <v>5.848484848484849</v>
      </c>
      <c r="E42" s="7">
        <v>5.96875</v>
      </c>
      <c r="F42" s="7">
        <v>6.6</v>
      </c>
      <c r="G42" s="7">
        <v>6.966666666666667</v>
      </c>
      <c r="H42" s="7">
        <v>6.28</v>
      </c>
      <c r="I42" s="115">
        <v>6.6</v>
      </c>
      <c r="J42" s="9"/>
      <c r="K42" s="47"/>
    </row>
    <row r="43" spans="1:11" ht="12.75">
      <c r="A43" s="72" t="str">
        <f>$A$9</f>
        <v>FŠT TnUAD v Trnave</v>
      </c>
      <c r="B43" s="57">
        <v>3.1</v>
      </c>
      <c r="C43" s="7">
        <v>3.1</v>
      </c>
      <c r="D43" s="7">
        <v>4.13</v>
      </c>
      <c r="E43" s="7"/>
      <c r="F43" s="7"/>
      <c r="G43" s="7"/>
      <c r="H43" s="7"/>
      <c r="I43" s="115"/>
      <c r="J43" s="9"/>
      <c r="K43" s="47"/>
    </row>
    <row r="44" spans="1:11" ht="12.75">
      <c r="A44" s="72" t="str">
        <f>$A$10</f>
        <v>SjF ŽU v Žilině</v>
      </c>
      <c r="B44" s="57">
        <v>3.8653846153846154</v>
      </c>
      <c r="C44" s="7">
        <v>5.5</v>
      </c>
      <c r="D44" s="7">
        <v>4.779924317864967</v>
      </c>
      <c r="E44" s="7"/>
      <c r="F44" s="7"/>
      <c r="G44" s="7"/>
      <c r="H44" s="7"/>
      <c r="I44" s="115"/>
      <c r="J44" s="9"/>
      <c r="K44" s="47"/>
    </row>
    <row r="45" spans="1:11" ht="12.75">
      <c r="A45" s="72" t="str">
        <f>$A$11</f>
        <v>FS ČVUT v Praze</v>
      </c>
      <c r="B45" s="57">
        <v>4.491292392300642</v>
      </c>
      <c r="C45" s="7">
        <v>4.896616541353383</v>
      </c>
      <c r="D45" s="7">
        <v>5.28</v>
      </c>
      <c r="E45" s="7">
        <v>4.44</v>
      </c>
      <c r="F45" s="7">
        <v>3.594815692827857</v>
      </c>
      <c r="G45" s="7">
        <v>3.91</v>
      </c>
      <c r="H45" s="7">
        <v>3.9</v>
      </c>
      <c r="I45" s="115">
        <v>3.6746302616609783</v>
      </c>
      <c r="J45" s="9">
        <v>3.9080041264639847</v>
      </c>
      <c r="K45" s="47"/>
    </row>
    <row r="46" spans="1:11" ht="12.75">
      <c r="A46" s="72" t="str">
        <f>$A$12</f>
        <v>MTF STU v Bratislave</v>
      </c>
      <c r="B46" s="57">
        <v>3.3713626458146395</v>
      </c>
      <c r="C46" s="7">
        <v>3.1888997078870496</v>
      </c>
      <c r="D46" s="7">
        <v>2.9863481228668944</v>
      </c>
      <c r="E46" s="7">
        <v>2.91</v>
      </c>
      <c r="F46" s="7">
        <v>3.48</v>
      </c>
      <c r="G46" s="7">
        <v>4.11</v>
      </c>
      <c r="H46" s="7">
        <v>3.69</v>
      </c>
      <c r="I46" s="115">
        <v>3.27</v>
      </c>
      <c r="J46" s="9"/>
      <c r="K46" s="47"/>
    </row>
    <row r="47" spans="1:11" ht="12.75">
      <c r="A47" s="72" t="str">
        <f>$A$13</f>
        <v>FS TU v Liberci</v>
      </c>
      <c r="B47" s="67">
        <v>4.1</v>
      </c>
      <c r="C47" s="68">
        <v>4.3</v>
      </c>
      <c r="D47" s="68">
        <v>4.9</v>
      </c>
      <c r="E47" s="68">
        <v>5.46</v>
      </c>
      <c r="F47" s="68">
        <v>5.87</v>
      </c>
      <c r="G47" s="68">
        <v>6.09</v>
      </c>
      <c r="H47" s="68">
        <v>6.1</v>
      </c>
      <c r="I47" s="117"/>
      <c r="J47" s="98"/>
      <c r="K47" s="47"/>
    </row>
    <row r="48" spans="1:11" ht="12.75">
      <c r="A48" s="72" t="str">
        <f>$A$14</f>
        <v>SjF STU v Bratislave</v>
      </c>
      <c r="B48" s="73">
        <v>0.79</v>
      </c>
      <c r="C48" s="65">
        <v>0.98</v>
      </c>
      <c r="D48" s="65">
        <v>1.21</v>
      </c>
      <c r="E48" s="65">
        <v>1.18</v>
      </c>
      <c r="F48" s="65">
        <v>1.22</v>
      </c>
      <c r="G48" s="65">
        <v>2.25</v>
      </c>
      <c r="H48" s="65">
        <v>3.12</v>
      </c>
      <c r="I48" s="116">
        <v>0.77</v>
      </c>
      <c r="J48" s="66">
        <v>0.46</v>
      </c>
      <c r="K48" s="54"/>
    </row>
    <row r="49" spans="1:11" ht="13.5" thickBot="1">
      <c r="A49" s="90" t="str">
        <f>$A$15</f>
        <v>SjF TU v Košiciach</v>
      </c>
      <c r="B49" s="60"/>
      <c r="C49" s="37"/>
      <c r="D49" s="37"/>
      <c r="E49" s="37"/>
      <c r="F49" s="37"/>
      <c r="G49" s="37"/>
      <c r="H49" s="37"/>
      <c r="I49" s="118"/>
      <c r="J49" s="38"/>
      <c r="K49" s="54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36:41" ht="13.5" thickBot="1">
      <c r="AJ69" t="s">
        <v>35</v>
      </c>
      <c r="AO69" t="s">
        <v>43</v>
      </c>
    </row>
    <row r="70" spans="36:43" ht="13.5" thickBot="1">
      <c r="AJ70" s="10"/>
      <c r="AK70" s="13">
        <v>2004</v>
      </c>
      <c r="AL70" s="11">
        <v>2005</v>
      </c>
      <c r="AM70" s="6">
        <v>2006</v>
      </c>
      <c r="AO70">
        <v>2004</v>
      </c>
      <c r="AP70">
        <v>2005</v>
      </c>
      <c r="AQ70">
        <v>2006</v>
      </c>
    </row>
    <row r="71" spans="36:39" ht="12.75">
      <c r="AJ71" s="14" t="s">
        <v>21</v>
      </c>
      <c r="AK71" s="21">
        <v>0.04663440387153542</v>
      </c>
      <c r="AL71" s="16">
        <v>0.03142019271051529</v>
      </c>
      <c r="AM71" s="17">
        <v>0.05229591836734694</v>
      </c>
    </row>
    <row r="72" spans="1:39" ht="13.5" thickBot="1">
      <c r="A72" s="1" t="s">
        <v>51</v>
      </c>
      <c r="AJ72" s="24" t="s">
        <v>32</v>
      </c>
      <c r="AK72" s="22">
        <v>0.042743538767395624</v>
      </c>
      <c r="AL72" s="15">
        <v>0.05925925925925926</v>
      </c>
      <c r="AM72" s="18">
        <v>0.09377442042198489</v>
      </c>
    </row>
    <row r="73" spans="1:43" ht="13.5" thickBot="1">
      <c r="A73" s="108"/>
      <c r="B73" s="111">
        <f>B$5</f>
        <v>2004</v>
      </c>
      <c r="C73" s="29">
        <f aca="true" t="shared" si="1" ref="C73:H73">C$5</f>
        <v>2005</v>
      </c>
      <c r="D73" s="29">
        <f t="shared" si="1"/>
        <v>2006</v>
      </c>
      <c r="E73" s="29">
        <f t="shared" si="1"/>
        <v>2007</v>
      </c>
      <c r="F73" s="29">
        <f t="shared" si="1"/>
        <v>2008</v>
      </c>
      <c r="G73" s="29">
        <f t="shared" si="1"/>
        <v>2009</v>
      </c>
      <c r="H73" s="29">
        <f t="shared" si="1"/>
        <v>2010</v>
      </c>
      <c r="I73" s="113">
        <v>2011</v>
      </c>
      <c r="J73" s="30">
        <v>2012</v>
      </c>
      <c r="K73" s="53"/>
      <c r="AJ73" s="24" t="s">
        <v>33</v>
      </c>
      <c r="AK73" s="22">
        <v>0.030217849613492623</v>
      </c>
      <c r="AL73" s="15">
        <v>0.056760204081632654</v>
      </c>
      <c r="AM73" s="18">
        <v>0.09750152346130408</v>
      </c>
      <c r="AO73">
        <v>1423</v>
      </c>
      <c r="AP73">
        <v>1568</v>
      </c>
      <c r="AQ73">
        <v>1641</v>
      </c>
    </row>
    <row r="74" spans="1:39" ht="12.75">
      <c r="A74" s="71" t="str">
        <f>$A$6</f>
        <v>FS VŠB-TU Ostrava</v>
      </c>
      <c r="B74" s="110">
        <v>0.04663440387153542</v>
      </c>
      <c r="C74" s="31">
        <v>0.03142019271051529</v>
      </c>
      <c r="D74" s="31">
        <v>0.05229591836734694</v>
      </c>
      <c r="E74" s="31">
        <v>0.026252983293556086</v>
      </c>
      <c r="F74" s="31">
        <v>0.0418</v>
      </c>
      <c r="G74" s="31">
        <v>0.0679</v>
      </c>
      <c r="H74" s="31">
        <v>0.0451</v>
      </c>
      <c r="I74" s="119"/>
      <c r="J74" s="32"/>
      <c r="K74" s="48"/>
      <c r="AJ74" s="24" t="s">
        <v>34</v>
      </c>
      <c r="AK74" s="22"/>
      <c r="AL74" s="15"/>
      <c r="AM74" s="18"/>
    </row>
    <row r="75" spans="1:43" ht="12.75">
      <c r="A75" s="72" t="str">
        <f>$A$7</f>
        <v>FSI VUT v Brně</v>
      </c>
      <c r="B75" s="58">
        <v>0.042743538767395624</v>
      </c>
      <c r="C75" s="33">
        <v>0.05925925925925926</v>
      </c>
      <c r="D75" s="33">
        <v>0.09377442042198489</v>
      </c>
      <c r="E75" s="33">
        <v>0.1098</v>
      </c>
      <c r="F75" s="33">
        <v>0.0753</v>
      </c>
      <c r="G75" s="33">
        <v>0.0916</v>
      </c>
      <c r="H75" s="33">
        <v>0.0904</v>
      </c>
      <c r="I75" s="120">
        <v>0.1522</v>
      </c>
      <c r="J75" s="34">
        <v>0.1462</v>
      </c>
      <c r="K75" s="48"/>
      <c r="AJ75" s="24" t="s">
        <v>36</v>
      </c>
      <c r="AK75" s="22">
        <v>0.05027494108405342</v>
      </c>
      <c r="AL75" s="15">
        <v>0.06109324758842444</v>
      </c>
      <c r="AM75" s="18">
        <v>0.07721280602636535</v>
      </c>
      <c r="AO75">
        <v>1273</v>
      </c>
      <c r="AP75">
        <v>1244</v>
      </c>
      <c r="AQ75">
        <v>1062</v>
      </c>
    </row>
    <row r="76" spans="1:43" ht="12.75">
      <c r="A76" s="72" t="str">
        <f>$A$8</f>
        <v>FST ZČU v Plzni</v>
      </c>
      <c r="B76" s="58">
        <v>0.030090972708187544</v>
      </c>
      <c r="C76" s="33">
        <v>0.05650793650793651</v>
      </c>
      <c r="D76" s="33">
        <v>0.0548</v>
      </c>
      <c r="E76" s="33">
        <v>0.0664</v>
      </c>
      <c r="F76" s="33">
        <v>0.0832</v>
      </c>
      <c r="G76" s="33">
        <v>0.0834</v>
      </c>
      <c r="H76" s="33">
        <v>0.0933</v>
      </c>
      <c r="I76" s="120">
        <v>0.1016</v>
      </c>
      <c r="J76" s="34"/>
      <c r="K76" s="48"/>
      <c r="AJ76" s="24" t="s">
        <v>41</v>
      </c>
      <c r="AK76" s="22">
        <v>0.089787345760042</v>
      </c>
      <c r="AL76" s="15">
        <v>0.15108915906788248</v>
      </c>
      <c r="AM76" s="18">
        <v>0.025799793601651185</v>
      </c>
      <c r="AO76">
        <v>3809</v>
      </c>
      <c r="AP76">
        <v>3948</v>
      </c>
      <c r="AQ76">
        <v>3876</v>
      </c>
    </row>
    <row r="77" spans="1:39" ht="13.5" thickBot="1">
      <c r="A77" s="72" t="str">
        <f>$A$9</f>
        <v>FŠT TnUAD v Trnave</v>
      </c>
      <c r="B77" s="58"/>
      <c r="C77" s="33"/>
      <c r="D77" s="33"/>
      <c r="E77" s="33"/>
      <c r="F77" s="33"/>
      <c r="G77" s="33"/>
      <c r="H77" s="33"/>
      <c r="I77" s="120"/>
      <c r="J77" s="34"/>
      <c r="K77" s="48"/>
      <c r="AJ77" s="25" t="s">
        <v>44</v>
      </c>
      <c r="AK77" s="23">
        <v>0</v>
      </c>
      <c r="AL77" s="19">
        <v>0</v>
      </c>
      <c r="AM77" s="20">
        <v>0</v>
      </c>
    </row>
    <row r="78" spans="1:11" ht="12.75">
      <c r="A78" s="72" t="str">
        <f>$A$10</f>
        <v>SjF ŽU v Žilině</v>
      </c>
      <c r="B78" s="58">
        <v>0.05027494108405342</v>
      </c>
      <c r="C78" s="33">
        <v>0.06109324758842444</v>
      </c>
      <c r="D78" s="33">
        <v>0.07721280602636535</v>
      </c>
      <c r="E78" s="33"/>
      <c r="F78" s="33"/>
      <c r="G78" s="33"/>
      <c r="H78" s="33"/>
      <c r="I78" s="120"/>
      <c r="J78" s="34"/>
      <c r="K78" s="48"/>
    </row>
    <row r="79" spans="1:11" ht="12.75">
      <c r="A79" s="72" t="str">
        <f>$A$11</f>
        <v>FS ČVUT v Praze</v>
      </c>
      <c r="B79" s="58">
        <v>0.089787345760042</v>
      </c>
      <c r="C79" s="33">
        <v>0.15108915906788248</v>
      </c>
      <c r="D79" s="33">
        <v>0.1</v>
      </c>
      <c r="E79" s="33">
        <v>0.10490000000000001</v>
      </c>
      <c r="F79" s="33">
        <v>0.10980000000000001</v>
      </c>
      <c r="G79" s="33">
        <v>0.1147</v>
      </c>
      <c r="H79" s="33">
        <v>0.1196</v>
      </c>
      <c r="I79" s="120">
        <v>0.1129</v>
      </c>
      <c r="J79" s="34">
        <v>0.097</v>
      </c>
      <c r="K79" s="48"/>
    </row>
    <row r="80" spans="1:11" ht="12.75">
      <c r="A80" s="72" t="str">
        <f>$A$12</f>
        <v>MTF STU v Bratislave</v>
      </c>
      <c r="B80" s="58">
        <v>0</v>
      </c>
      <c r="C80" s="33">
        <v>0</v>
      </c>
      <c r="D80" s="33">
        <v>0</v>
      </c>
      <c r="E80" s="33">
        <v>0.007</v>
      </c>
      <c r="F80" s="33">
        <v>0.007</v>
      </c>
      <c r="G80" s="33">
        <v>0.0083</v>
      </c>
      <c r="H80" s="33">
        <v>0.0093</v>
      </c>
      <c r="I80" s="120">
        <v>0.0096</v>
      </c>
      <c r="J80" s="34"/>
      <c r="K80" s="48"/>
    </row>
    <row r="81" spans="1:11" ht="12.75">
      <c r="A81" s="72" t="str">
        <f>$A$13</f>
        <v>FS TU v Liberci</v>
      </c>
      <c r="B81" s="105">
        <v>0.0392</v>
      </c>
      <c r="C81" s="70">
        <v>0.0667</v>
      </c>
      <c r="D81" s="70">
        <v>0.0694</v>
      </c>
      <c r="E81" s="70">
        <v>0.0416</v>
      </c>
      <c r="F81" s="70">
        <v>0.0525</v>
      </c>
      <c r="G81" s="70">
        <v>0.0675818</v>
      </c>
      <c r="H81" s="70">
        <v>0.10327</v>
      </c>
      <c r="I81" s="121"/>
      <c r="J81" s="106"/>
      <c r="K81" s="48"/>
    </row>
    <row r="82" spans="1:11" ht="12.75">
      <c r="A82" s="72" t="str">
        <f>$A$14</f>
        <v>SjF STU v Bratislave</v>
      </c>
      <c r="B82" s="58">
        <v>0.0866</v>
      </c>
      <c r="C82" s="33">
        <v>0.1582</v>
      </c>
      <c r="D82" s="33">
        <v>0.1093</v>
      </c>
      <c r="E82" s="33">
        <v>0.0815</v>
      </c>
      <c r="F82" s="33">
        <v>0.0726</v>
      </c>
      <c r="G82" s="33">
        <v>0.1023</v>
      </c>
      <c r="H82" s="33">
        <v>0.0975</v>
      </c>
      <c r="I82" s="120">
        <v>0.073</v>
      </c>
      <c r="J82" s="34">
        <v>0.1076</v>
      </c>
      <c r="K82" s="48"/>
    </row>
    <row r="83" spans="1:11" ht="13.5" thickBot="1">
      <c r="A83" s="90" t="str">
        <f>$A$15</f>
        <v>SjF TU v Košiciach</v>
      </c>
      <c r="B83" s="107"/>
      <c r="C83" s="35"/>
      <c r="D83" s="35"/>
      <c r="E83" s="35"/>
      <c r="F83" s="35"/>
      <c r="G83" s="35"/>
      <c r="H83" s="35"/>
      <c r="I83" s="122"/>
      <c r="J83" s="36"/>
      <c r="K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1.25" customHeight="1"/>
    <row r="106" ht="13.5" thickBot="1">
      <c r="A106" s="1" t="s">
        <v>55</v>
      </c>
    </row>
    <row r="107" spans="1:11" ht="13.5" thickBot="1">
      <c r="A107" s="28"/>
      <c r="B107" s="111">
        <f>B$5</f>
        <v>2004</v>
      </c>
      <c r="C107" s="29">
        <f aca="true" t="shared" si="2" ref="C107:H107">C$5</f>
        <v>2005</v>
      </c>
      <c r="D107" s="29">
        <f t="shared" si="2"/>
        <v>2006</v>
      </c>
      <c r="E107" s="29">
        <f t="shared" si="2"/>
        <v>2007</v>
      </c>
      <c r="F107" s="29">
        <f t="shared" si="2"/>
        <v>2008</v>
      </c>
      <c r="G107" s="29">
        <f t="shared" si="2"/>
        <v>2009</v>
      </c>
      <c r="H107" s="29">
        <f t="shared" si="2"/>
        <v>2010</v>
      </c>
      <c r="I107" s="113">
        <v>2011</v>
      </c>
      <c r="J107" s="30">
        <v>2012</v>
      </c>
      <c r="K107" s="53"/>
    </row>
    <row r="108" spans="1:11" ht="12.75">
      <c r="A108" s="71" t="str">
        <f>$A$6</f>
        <v>FS VŠB-TU Ostrava</v>
      </c>
      <c r="B108" s="56">
        <v>45.8</v>
      </c>
      <c r="C108" s="12">
        <v>51.8</v>
      </c>
      <c r="D108" s="12">
        <v>60.1</v>
      </c>
      <c r="E108" s="12">
        <v>58.2</v>
      </c>
      <c r="F108" s="12">
        <v>49.4</v>
      </c>
      <c r="G108" s="12">
        <v>54.17</v>
      </c>
      <c r="H108" s="12">
        <v>62.92</v>
      </c>
      <c r="I108" s="123"/>
      <c r="J108" s="8"/>
      <c r="K108" s="47"/>
    </row>
    <row r="109" spans="1:11" ht="12.75">
      <c r="A109" s="72" t="str">
        <f>$A$7</f>
        <v>FSI VUT v Brně</v>
      </c>
      <c r="B109" s="57">
        <v>71.105</v>
      </c>
      <c r="C109" s="7">
        <v>68.72</v>
      </c>
      <c r="D109" s="7">
        <v>71.264</v>
      </c>
      <c r="E109" s="7">
        <v>73.85</v>
      </c>
      <c r="F109" s="7">
        <v>72.74</v>
      </c>
      <c r="G109" s="7">
        <v>72.48</v>
      </c>
      <c r="H109" s="7">
        <v>71.77</v>
      </c>
      <c r="I109" s="115">
        <v>69.89</v>
      </c>
      <c r="J109" s="9">
        <v>68.67</v>
      </c>
      <c r="K109" s="47"/>
    </row>
    <row r="110" spans="1:11" ht="12.75">
      <c r="A110" s="72" t="str">
        <f>$A$8</f>
        <v>FST ZČU v Plzni</v>
      </c>
      <c r="B110" s="57">
        <v>50</v>
      </c>
      <c r="C110" s="7">
        <v>59</v>
      </c>
      <c r="D110" s="7">
        <v>69.59876543209876</v>
      </c>
      <c r="E110" s="7">
        <v>50.1628664495114</v>
      </c>
      <c r="F110" s="7">
        <v>49.3</v>
      </c>
      <c r="G110" s="7">
        <v>37.825059101654844</v>
      </c>
      <c r="H110" s="7">
        <v>42.25</v>
      </c>
      <c r="I110" s="115">
        <v>42.7</v>
      </c>
      <c r="J110" s="9"/>
      <c r="K110" s="47"/>
    </row>
    <row r="111" spans="1:11" ht="12.75">
      <c r="A111" s="72" t="str">
        <f>$A$9</f>
        <v>FŠT TnUAD v Trnave</v>
      </c>
      <c r="B111" s="57">
        <v>49.6</v>
      </c>
      <c r="C111" s="7">
        <v>59.1</v>
      </c>
      <c r="D111" s="7">
        <v>63.7</v>
      </c>
      <c r="E111" s="7"/>
      <c r="F111" s="7"/>
      <c r="G111" s="7"/>
      <c r="H111" s="7"/>
      <c r="I111" s="115"/>
      <c r="J111" s="9"/>
      <c r="K111" s="47"/>
    </row>
    <row r="112" spans="1:11" ht="12.75">
      <c r="A112" s="72" t="str">
        <f>$A$10</f>
        <v>SjF ŽU v Žilině</v>
      </c>
      <c r="B112" s="57">
        <v>70.7</v>
      </c>
      <c r="C112" s="7">
        <v>69.3</v>
      </c>
      <c r="D112" s="7">
        <v>50.7</v>
      </c>
      <c r="E112" s="7"/>
      <c r="F112" s="7"/>
      <c r="G112" s="7"/>
      <c r="H112" s="7"/>
      <c r="I112" s="115"/>
      <c r="J112" s="9"/>
      <c r="K112" s="47"/>
    </row>
    <row r="113" spans="1:11" ht="12.75">
      <c r="A113" s="72" t="str">
        <f>$A$11</f>
        <v>FS ČVUT v Praze</v>
      </c>
      <c r="B113" s="57">
        <v>36.5</v>
      </c>
      <c r="C113" s="7">
        <v>37.2</v>
      </c>
      <c r="D113" s="7">
        <v>40.85</v>
      </c>
      <c r="E113" s="7">
        <v>45.57</v>
      </c>
      <c r="F113" s="7">
        <v>43.11</v>
      </c>
      <c r="G113" s="7">
        <v>39.94</v>
      </c>
      <c r="H113" s="7">
        <v>42.51</v>
      </c>
      <c r="I113" s="115">
        <v>47.42</v>
      </c>
      <c r="J113" s="9">
        <v>49.41</v>
      </c>
      <c r="K113" s="47"/>
    </row>
    <row r="114" spans="1:11" ht="12.75">
      <c r="A114" s="72" t="str">
        <f>$A$12</f>
        <v>MTF STU v Bratislave</v>
      </c>
      <c r="B114" s="57">
        <v>63</v>
      </c>
      <c r="C114" s="7">
        <v>63</v>
      </c>
      <c r="D114" s="7">
        <v>55</v>
      </c>
      <c r="E114" s="7">
        <v>56</v>
      </c>
      <c r="F114" s="7">
        <v>53.4</v>
      </c>
      <c r="G114" s="7">
        <v>53.2</v>
      </c>
      <c r="H114" s="7">
        <v>60.3</v>
      </c>
      <c r="I114" s="115">
        <v>58.2</v>
      </c>
      <c r="J114" s="9"/>
      <c r="K114" s="47"/>
    </row>
    <row r="115" spans="1:11" ht="12.75">
      <c r="A115" s="72" t="str">
        <f>$A$13</f>
        <v>FS TU v Liberci</v>
      </c>
      <c r="B115" s="67">
        <v>48.8</v>
      </c>
      <c r="C115" s="68">
        <v>63</v>
      </c>
      <c r="D115" s="68">
        <v>64.9</v>
      </c>
      <c r="E115" s="68">
        <v>46.4</v>
      </c>
      <c r="F115" s="68">
        <v>54.4</v>
      </c>
      <c r="G115" s="68">
        <v>56.15</v>
      </c>
      <c r="H115" s="68">
        <v>52.36</v>
      </c>
      <c r="I115" s="117"/>
      <c r="J115" s="98"/>
      <c r="K115" s="47"/>
    </row>
    <row r="116" spans="1:11" ht="12.75">
      <c r="A116" s="72" t="str">
        <f>$A$14</f>
        <v>SjF STU v Bratislave</v>
      </c>
      <c r="B116" s="57">
        <v>36.9</v>
      </c>
      <c r="C116" s="7">
        <v>38.9</v>
      </c>
      <c r="D116" s="7">
        <v>44.5</v>
      </c>
      <c r="E116" s="7">
        <v>38.5</v>
      </c>
      <c r="F116" s="7">
        <v>39.52</v>
      </c>
      <c r="G116" s="7">
        <v>42.28</v>
      </c>
      <c r="H116" s="7">
        <v>44.35</v>
      </c>
      <c r="I116" s="115">
        <v>57.05</v>
      </c>
      <c r="J116" s="9">
        <v>54.2</v>
      </c>
      <c r="K116" s="47"/>
    </row>
    <row r="117" spans="1:11" ht="13.5" thickBot="1">
      <c r="A117" s="90" t="str">
        <f>$A$15</f>
        <v>SjF TU v Košiciach</v>
      </c>
      <c r="B117" s="60"/>
      <c r="C117" s="37"/>
      <c r="D117" s="37"/>
      <c r="E117" s="37"/>
      <c r="F117" s="37"/>
      <c r="G117" s="37"/>
      <c r="H117" s="37"/>
      <c r="I117" s="118"/>
      <c r="J117" s="38"/>
      <c r="K117" s="47"/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3.5" thickBot="1">
      <c r="A140" s="1" t="s">
        <v>54</v>
      </c>
    </row>
    <row r="141" spans="1:11" ht="13.5" thickBot="1">
      <c r="A141" s="28"/>
      <c r="B141" s="111">
        <f>B$5</f>
        <v>2004</v>
      </c>
      <c r="C141" s="29">
        <f aca="true" t="shared" si="3" ref="C141:H141">C$5</f>
        <v>2005</v>
      </c>
      <c r="D141" s="29">
        <f t="shared" si="3"/>
        <v>2006</v>
      </c>
      <c r="E141" s="29">
        <f t="shared" si="3"/>
        <v>2007</v>
      </c>
      <c r="F141" s="29">
        <f t="shared" si="3"/>
        <v>2008</v>
      </c>
      <c r="G141" s="29">
        <f t="shared" si="3"/>
        <v>2009</v>
      </c>
      <c r="H141" s="29">
        <f t="shared" si="3"/>
        <v>2010</v>
      </c>
      <c r="I141" s="113">
        <v>2011</v>
      </c>
      <c r="J141" s="30">
        <v>2012</v>
      </c>
      <c r="K141" s="53"/>
    </row>
    <row r="142" spans="1:11" ht="12.75">
      <c r="A142" s="71" t="str">
        <f>$A$6</f>
        <v>FS VŠB-TU Ostrava</v>
      </c>
      <c r="B142" s="56">
        <v>81.2</v>
      </c>
      <c r="C142" s="12">
        <v>87.3</v>
      </c>
      <c r="D142" s="12">
        <v>87.8</v>
      </c>
      <c r="E142" s="12">
        <v>75</v>
      </c>
      <c r="F142" s="12">
        <v>80.6</v>
      </c>
      <c r="G142" s="12">
        <v>80.62</v>
      </c>
      <c r="H142" s="12">
        <v>90.15</v>
      </c>
      <c r="I142" s="123"/>
      <c r="J142" s="8"/>
      <c r="K142" s="47"/>
    </row>
    <row r="143" spans="1:11" ht="12.75">
      <c r="A143" s="72" t="str">
        <f>$A$7</f>
        <v>FSI VUT v Brně</v>
      </c>
      <c r="B143" s="67"/>
      <c r="C143" s="68"/>
      <c r="D143" s="68"/>
      <c r="E143" s="68">
        <v>80.05</v>
      </c>
      <c r="F143" s="7">
        <v>82.59</v>
      </c>
      <c r="G143" s="7">
        <v>87.03</v>
      </c>
      <c r="H143" s="7">
        <v>80.79</v>
      </c>
      <c r="I143" s="115">
        <v>79.38</v>
      </c>
      <c r="J143" s="9">
        <v>80</v>
      </c>
      <c r="K143" s="47"/>
    </row>
    <row r="144" spans="1:11" ht="12.75">
      <c r="A144" s="72" t="str">
        <f>$A$8</f>
        <v>FST ZČU v Plzni</v>
      </c>
      <c r="B144" s="67"/>
      <c r="C144" s="68"/>
      <c r="D144" s="68">
        <v>59.176029962546814</v>
      </c>
      <c r="E144" s="68">
        <v>58.09312638580931</v>
      </c>
      <c r="F144" s="68">
        <v>34.4</v>
      </c>
      <c r="G144" s="7">
        <v>50</v>
      </c>
      <c r="H144" s="7">
        <v>46.71</v>
      </c>
      <c r="I144" s="115">
        <v>48.6</v>
      </c>
      <c r="J144" s="9"/>
      <c r="K144" s="47"/>
    </row>
    <row r="145" spans="1:11" ht="12.75">
      <c r="A145" s="72" t="str">
        <f>$A$9</f>
        <v>FŠT TnUAD v Trnave</v>
      </c>
      <c r="B145" s="57"/>
      <c r="C145" s="7"/>
      <c r="D145" s="7"/>
      <c r="E145" s="7"/>
      <c r="F145" s="7"/>
      <c r="G145" s="7"/>
      <c r="H145" s="7"/>
      <c r="I145" s="115"/>
      <c r="J145" s="9"/>
      <c r="K145" s="47"/>
    </row>
    <row r="146" spans="1:11" ht="12.75">
      <c r="A146" s="72" t="str">
        <f>$A$10</f>
        <v>SjF ŽU v Žilině</v>
      </c>
      <c r="B146" s="57"/>
      <c r="C146" s="7"/>
      <c r="D146" s="7"/>
      <c r="E146" s="7"/>
      <c r="F146" s="7"/>
      <c r="G146" s="7"/>
      <c r="H146" s="7"/>
      <c r="I146" s="115"/>
      <c r="J146" s="9"/>
      <c r="K146" s="47"/>
    </row>
    <row r="147" spans="1:11" ht="12.75">
      <c r="A147" s="72" t="str">
        <f>$A$11</f>
        <v>FS ČVUT v Praze</v>
      </c>
      <c r="B147" s="57"/>
      <c r="C147" s="7">
        <v>81</v>
      </c>
      <c r="D147" s="7">
        <v>80</v>
      </c>
      <c r="E147" s="7">
        <v>75.09</v>
      </c>
      <c r="F147" s="7">
        <v>65.26</v>
      </c>
      <c r="G147" s="7">
        <v>63.46</v>
      </c>
      <c r="H147" s="7">
        <v>70.1</v>
      </c>
      <c r="I147" s="115">
        <v>69.57</v>
      </c>
      <c r="J147" s="9">
        <v>76.74</v>
      </c>
      <c r="K147" s="47"/>
    </row>
    <row r="148" spans="1:11" ht="12.75">
      <c r="A148" s="72" t="str">
        <f>$A$12</f>
        <v>MTF STU v Bratislave</v>
      </c>
      <c r="B148" s="57"/>
      <c r="C148" s="7"/>
      <c r="D148" s="7"/>
      <c r="E148" s="7"/>
      <c r="F148" s="7"/>
      <c r="G148" s="7">
        <v>97.7</v>
      </c>
      <c r="H148" s="7">
        <v>97.8</v>
      </c>
      <c r="I148" s="115">
        <v>87.8</v>
      </c>
      <c r="J148" s="9"/>
      <c r="K148" s="47"/>
    </row>
    <row r="149" spans="1:11" ht="12.75">
      <c r="A149" s="72" t="str">
        <f>$A$13</f>
        <v>FS TU v Liberci</v>
      </c>
      <c r="B149" s="67">
        <v>77.3</v>
      </c>
      <c r="C149" s="68">
        <v>85.9</v>
      </c>
      <c r="D149" s="68">
        <v>83.5</v>
      </c>
      <c r="E149" s="68">
        <v>66.4</v>
      </c>
      <c r="F149" s="68">
        <v>75</v>
      </c>
      <c r="G149" s="68">
        <v>77</v>
      </c>
      <c r="H149" s="68">
        <v>75</v>
      </c>
      <c r="I149" s="117"/>
      <c r="J149" s="98"/>
      <c r="K149" s="47"/>
    </row>
    <row r="150" spans="1:11" ht="12.75">
      <c r="A150" s="72" t="str">
        <f>$A$14</f>
        <v>SjF STU v Bratislave</v>
      </c>
      <c r="B150" s="57">
        <v>87.45</v>
      </c>
      <c r="C150" s="7">
        <v>87.56</v>
      </c>
      <c r="D150" s="7">
        <v>90.16</v>
      </c>
      <c r="E150" s="7">
        <v>90.17</v>
      </c>
      <c r="F150" s="7">
        <v>89.27</v>
      </c>
      <c r="G150" s="7">
        <v>87.12</v>
      </c>
      <c r="H150" s="7">
        <v>86.65</v>
      </c>
      <c r="I150" s="115">
        <v>77.1</v>
      </c>
      <c r="J150" s="9">
        <v>83.1</v>
      </c>
      <c r="K150" s="47"/>
    </row>
    <row r="151" spans="1:11" ht="13.5" thickBot="1">
      <c r="A151" s="90" t="str">
        <f>$A$15</f>
        <v>SjF TU v Košiciach</v>
      </c>
      <c r="B151" s="60"/>
      <c r="C151" s="37"/>
      <c r="D151" s="37"/>
      <c r="E151" s="37"/>
      <c r="F151" s="37"/>
      <c r="G151" s="37"/>
      <c r="H151" s="37"/>
      <c r="I151" s="118"/>
      <c r="J151" s="38"/>
      <c r="K151" s="47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3.5" thickBot="1">
      <c r="A174" s="1" t="s">
        <v>53</v>
      </c>
    </row>
    <row r="175" spans="1:11" ht="13.5" thickBot="1">
      <c r="A175" s="28"/>
      <c r="B175" s="111">
        <f>B$5</f>
        <v>2004</v>
      </c>
      <c r="C175" s="29">
        <f aca="true" t="shared" si="4" ref="C175:H175">C$5</f>
        <v>2005</v>
      </c>
      <c r="D175" s="29">
        <f t="shared" si="4"/>
        <v>2006</v>
      </c>
      <c r="E175" s="29">
        <f t="shared" si="4"/>
        <v>2007</v>
      </c>
      <c r="F175" s="29">
        <f t="shared" si="4"/>
        <v>2008</v>
      </c>
      <c r="G175" s="29">
        <f t="shared" si="4"/>
        <v>2009</v>
      </c>
      <c r="H175" s="29">
        <f t="shared" si="4"/>
        <v>2010</v>
      </c>
      <c r="I175" s="113">
        <v>2011</v>
      </c>
      <c r="J175" s="30">
        <v>2012</v>
      </c>
      <c r="K175" s="53"/>
    </row>
    <row r="176" spans="1:11" ht="12.75">
      <c r="A176" s="71" t="str">
        <f>$A$6</f>
        <v>FS VŠB-TU Ostrava</v>
      </c>
      <c r="B176" s="56">
        <v>92.4</v>
      </c>
      <c r="C176" s="12">
        <v>88.5</v>
      </c>
      <c r="D176" s="12">
        <v>85.8</v>
      </c>
      <c r="E176" s="12">
        <v>77.9</v>
      </c>
      <c r="F176" s="12">
        <v>76.6</v>
      </c>
      <c r="G176" s="12">
        <v>82.27</v>
      </c>
      <c r="H176" s="12">
        <v>81.18</v>
      </c>
      <c r="I176" s="123"/>
      <c r="J176" s="8"/>
      <c r="K176" s="47"/>
    </row>
    <row r="177" spans="1:11" ht="12.75">
      <c r="A177" s="72" t="str">
        <f>$A$7</f>
        <v>FSI VUT v Brně</v>
      </c>
      <c r="B177" s="67"/>
      <c r="C177" s="68"/>
      <c r="D177" s="68"/>
      <c r="E177" s="68">
        <v>65.38</v>
      </c>
      <c r="F177" s="7">
        <v>61.93</v>
      </c>
      <c r="G177" s="7">
        <v>78.52</v>
      </c>
      <c r="H177" s="7">
        <v>69.55</v>
      </c>
      <c r="I177" s="115">
        <v>74.62</v>
      </c>
      <c r="J177" s="9">
        <v>69.32</v>
      </c>
      <c r="K177" s="47"/>
    </row>
    <row r="178" spans="1:11" ht="12.75">
      <c r="A178" s="72" t="str">
        <f>$A$8</f>
        <v>FST ZČU v Plzni</v>
      </c>
      <c r="B178" s="67"/>
      <c r="C178" s="68"/>
      <c r="D178" s="68">
        <v>2.247191011235955</v>
      </c>
      <c r="E178" s="68">
        <v>14.19068736141907</v>
      </c>
      <c r="F178" s="68">
        <v>24.7</v>
      </c>
      <c r="G178" s="7">
        <v>51.6</v>
      </c>
      <c r="H178" s="7">
        <v>41.38</v>
      </c>
      <c r="I178" s="115">
        <v>40.1</v>
      </c>
      <c r="J178" s="9"/>
      <c r="K178" s="47"/>
    </row>
    <row r="179" spans="1:11" ht="12.75">
      <c r="A179" s="72" t="str">
        <f>$A$9</f>
        <v>FŠT TnUAD v Trnave</v>
      </c>
      <c r="B179" s="57"/>
      <c r="C179" s="7"/>
      <c r="D179" s="7"/>
      <c r="E179" s="7"/>
      <c r="F179" s="7"/>
      <c r="G179" s="7"/>
      <c r="H179" s="7"/>
      <c r="I179" s="115"/>
      <c r="J179" s="9"/>
      <c r="K179" s="47"/>
    </row>
    <row r="180" spans="1:11" ht="12.75">
      <c r="A180" s="72" t="str">
        <f>$A$10</f>
        <v>SjF ŽU v Žilině</v>
      </c>
      <c r="B180" s="57"/>
      <c r="C180" s="7"/>
      <c r="D180" s="7"/>
      <c r="E180" s="7"/>
      <c r="F180" s="7"/>
      <c r="G180" s="7"/>
      <c r="H180" s="7"/>
      <c r="I180" s="115"/>
      <c r="J180" s="9"/>
      <c r="K180" s="47"/>
    </row>
    <row r="181" spans="1:11" ht="12.75">
      <c r="A181" s="72" t="str">
        <f>$A$11</f>
        <v>FS ČVUT v Praze</v>
      </c>
      <c r="B181" s="57"/>
      <c r="C181" s="7"/>
      <c r="D181" s="7"/>
      <c r="E181" s="7">
        <v>64.5</v>
      </c>
      <c r="F181" s="7">
        <v>70.07</v>
      </c>
      <c r="G181" s="7">
        <v>81.82</v>
      </c>
      <c r="H181" s="7">
        <v>85.29</v>
      </c>
      <c r="I181" s="115">
        <v>89.06</v>
      </c>
      <c r="J181" s="9">
        <v>87.88</v>
      </c>
      <c r="K181" s="47"/>
    </row>
    <row r="182" spans="1:11" ht="12.75">
      <c r="A182" s="72" t="str">
        <f>$A$12</f>
        <v>MTF STU v Bratislave</v>
      </c>
      <c r="B182" s="57"/>
      <c r="C182" s="7"/>
      <c r="D182" s="7"/>
      <c r="E182" s="7"/>
      <c r="F182" s="7"/>
      <c r="G182" s="7"/>
      <c r="H182" s="7"/>
      <c r="I182" s="115"/>
      <c r="J182" s="9"/>
      <c r="K182" s="47"/>
    </row>
    <row r="183" spans="1:11" ht="12.75">
      <c r="A183" s="72" t="str">
        <f>$A$13</f>
        <v>FS TU v Liberci</v>
      </c>
      <c r="B183" s="67">
        <v>15</v>
      </c>
      <c r="C183" s="68">
        <v>28.8</v>
      </c>
      <c r="D183" s="68">
        <v>32.5</v>
      </c>
      <c r="E183" s="68">
        <v>36.7</v>
      </c>
      <c r="F183" s="68">
        <v>44</v>
      </c>
      <c r="G183" s="68">
        <v>21.6</v>
      </c>
      <c r="H183" s="68">
        <v>33</v>
      </c>
      <c r="I183" s="117"/>
      <c r="J183" s="98"/>
      <c r="K183" s="47"/>
    </row>
    <row r="184" spans="1:11" ht="12.75">
      <c r="A184" s="72" t="str">
        <f>$A$14</f>
        <v>SjF STU v Bratislave</v>
      </c>
      <c r="B184" s="57">
        <v>87.45</v>
      </c>
      <c r="C184" s="7">
        <v>87.56</v>
      </c>
      <c r="D184" s="7">
        <v>90.16</v>
      </c>
      <c r="E184" s="7">
        <v>90.17</v>
      </c>
      <c r="F184" s="7">
        <v>88.62</v>
      </c>
      <c r="G184" s="7">
        <v>90.14</v>
      </c>
      <c r="H184" s="7">
        <v>87.73</v>
      </c>
      <c r="I184" s="115">
        <v>89.82</v>
      </c>
      <c r="J184" s="9">
        <v>90.1</v>
      </c>
      <c r="K184" s="47"/>
    </row>
    <row r="185" spans="1:11" ht="13.5" thickBot="1">
      <c r="A185" s="90" t="str">
        <f>$A$15</f>
        <v>SjF TU v Košiciach</v>
      </c>
      <c r="B185" s="60"/>
      <c r="C185" s="37"/>
      <c r="D185" s="37"/>
      <c r="E185" s="37"/>
      <c r="F185" s="37"/>
      <c r="G185" s="37"/>
      <c r="H185" s="37"/>
      <c r="I185" s="118"/>
      <c r="J185" s="38"/>
      <c r="K185" s="47"/>
    </row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3.5" thickBot="1">
      <c r="A208" s="1" t="s">
        <v>60</v>
      </c>
    </row>
    <row r="209" spans="1:11" ht="13.5" thickBot="1">
      <c r="A209" s="28"/>
      <c r="B209" s="111">
        <f>B$5</f>
        <v>2004</v>
      </c>
      <c r="C209" s="29">
        <f aca="true" t="shared" si="5" ref="C209:H209">C$5</f>
        <v>2005</v>
      </c>
      <c r="D209" s="29">
        <f t="shared" si="5"/>
        <v>2006</v>
      </c>
      <c r="E209" s="29">
        <f t="shared" si="5"/>
        <v>2007</v>
      </c>
      <c r="F209" s="29">
        <f t="shared" si="5"/>
        <v>2008</v>
      </c>
      <c r="G209" s="29">
        <f t="shared" si="5"/>
        <v>2009</v>
      </c>
      <c r="H209" s="29">
        <f t="shared" si="5"/>
        <v>2010</v>
      </c>
      <c r="I209" s="113">
        <v>2011</v>
      </c>
      <c r="J209" s="30">
        <v>2012</v>
      </c>
      <c r="K209" s="53"/>
    </row>
    <row r="210" spans="1:11" ht="12.75">
      <c r="A210" s="71" t="str">
        <f>$A$6</f>
        <v>FS VŠB-TU Ostrava</v>
      </c>
      <c r="B210" s="56">
        <v>85.8</v>
      </c>
      <c r="C210" s="12">
        <v>74.4</v>
      </c>
      <c r="D210" s="12">
        <v>74.1</v>
      </c>
      <c r="E210" s="12">
        <v>71.2</v>
      </c>
      <c r="F210" s="12">
        <v>75.2</v>
      </c>
      <c r="G210" s="12">
        <v>67.8</v>
      </c>
      <c r="H210" s="12">
        <v>75.2</v>
      </c>
      <c r="I210" s="123"/>
      <c r="J210" s="8"/>
      <c r="K210" s="47"/>
    </row>
    <row r="211" spans="1:11" ht="12.75">
      <c r="A211" s="72" t="str">
        <f>$A$7</f>
        <v>FSI VUT v Brně</v>
      </c>
      <c r="B211" s="67"/>
      <c r="C211" s="68"/>
      <c r="D211" s="68"/>
      <c r="E211" s="68">
        <v>81.65</v>
      </c>
      <c r="F211" s="7">
        <v>72.18</v>
      </c>
      <c r="G211" s="7">
        <v>74.7</v>
      </c>
      <c r="H211" s="7">
        <v>76.8</v>
      </c>
      <c r="I211" s="115">
        <v>82.38</v>
      </c>
      <c r="J211" s="9">
        <v>79.56</v>
      </c>
      <c r="K211" s="47"/>
    </row>
    <row r="212" spans="1:11" ht="12.75">
      <c r="A212" s="72" t="str">
        <f>$A$8</f>
        <v>FST ZČU v Plzni</v>
      </c>
      <c r="B212" s="67"/>
      <c r="C212" s="68"/>
      <c r="D212" s="68">
        <v>59</v>
      </c>
      <c r="E212" s="68">
        <v>58</v>
      </c>
      <c r="F212" s="68">
        <v>71</v>
      </c>
      <c r="G212" s="7">
        <v>75</v>
      </c>
      <c r="H212" s="7">
        <v>70</v>
      </c>
      <c r="I212" s="115">
        <v>78.6</v>
      </c>
      <c r="J212" s="9"/>
      <c r="K212" s="47"/>
    </row>
    <row r="213" spans="1:11" ht="12.75">
      <c r="A213" s="72" t="str">
        <f>$A$9</f>
        <v>FŠT TnUAD v Trnave</v>
      </c>
      <c r="B213" s="57"/>
      <c r="C213" s="7"/>
      <c r="D213" s="7"/>
      <c r="E213" s="7"/>
      <c r="F213" s="7"/>
      <c r="G213" s="7"/>
      <c r="H213" s="7"/>
      <c r="I213" s="115"/>
      <c r="J213" s="9"/>
      <c r="K213" s="47"/>
    </row>
    <row r="214" spans="1:11" ht="12.75">
      <c r="A214" s="72" t="str">
        <f>$A$10</f>
        <v>SjF ŽU v Žilině</v>
      </c>
      <c r="B214" s="57"/>
      <c r="C214" s="7"/>
      <c r="D214" s="7"/>
      <c r="E214" s="7"/>
      <c r="F214" s="7"/>
      <c r="G214" s="7"/>
      <c r="H214" s="7"/>
      <c r="I214" s="115"/>
      <c r="J214" s="9"/>
      <c r="K214" s="47"/>
    </row>
    <row r="215" spans="1:11" ht="12.75">
      <c r="A215" s="72" t="str">
        <f>$A$11</f>
        <v>FS ČVUT v Praze</v>
      </c>
      <c r="B215" s="57"/>
      <c r="C215" s="7"/>
      <c r="D215" s="7"/>
      <c r="E215" s="7">
        <v>28.21</v>
      </c>
      <c r="F215" s="7">
        <v>31.65</v>
      </c>
      <c r="G215" s="7">
        <v>57.54</v>
      </c>
      <c r="H215" s="7">
        <v>67.16</v>
      </c>
      <c r="I215" s="115">
        <v>70</v>
      </c>
      <c r="J215" s="9">
        <v>67.67</v>
      </c>
      <c r="K215" s="47"/>
    </row>
    <row r="216" spans="1:11" ht="12.75">
      <c r="A216" s="72" t="str">
        <f>$A$12</f>
        <v>MTF STU v Bratislave</v>
      </c>
      <c r="B216" s="57"/>
      <c r="C216" s="7"/>
      <c r="D216" s="7"/>
      <c r="E216" s="7"/>
      <c r="F216" s="7">
        <v>81.7</v>
      </c>
      <c r="G216" s="7">
        <v>77.2</v>
      </c>
      <c r="H216" s="7">
        <v>70.6</v>
      </c>
      <c r="I216" s="115">
        <v>65.6</v>
      </c>
      <c r="J216" s="9"/>
      <c r="K216" s="47"/>
    </row>
    <row r="217" spans="1:11" ht="12.75">
      <c r="A217" s="72" t="str">
        <f>$A$13</f>
        <v>FS TU v Liberci</v>
      </c>
      <c r="B217" s="67">
        <v>8</v>
      </c>
      <c r="C217" s="68">
        <v>20</v>
      </c>
      <c r="D217" s="68">
        <v>12</v>
      </c>
      <c r="E217" s="68">
        <v>10</v>
      </c>
      <c r="F217" s="68">
        <v>21</v>
      </c>
      <c r="G217" s="68">
        <v>28.3</v>
      </c>
      <c r="H217" s="68">
        <v>21.4</v>
      </c>
      <c r="I217" s="117"/>
      <c r="J217" s="98"/>
      <c r="K217" s="47"/>
    </row>
    <row r="218" spans="1:11" ht="12.75">
      <c r="A218" s="72" t="str">
        <f>$A$14</f>
        <v>SjF STU v Bratislave</v>
      </c>
      <c r="B218" s="67"/>
      <c r="C218" s="68"/>
      <c r="D218" s="68"/>
      <c r="E218" s="68"/>
      <c r="F218" s="68"/>
      <c r="G218" s="68"/>
      <c r="H218" s="68"/>
      <c r="I218" s="117">
        <v>44.6</v>
      </c>
      <c r="J218" s="98">
        <v>61.1</v>
      </c>
      <c r="K218" s="47"/>
    </row>
    <row r="219" spans="1:11" ht="13.5" thickBot="1">
      <c r="A219" s="90" t="str">
        <f>$A$15</f>
        <v>SjF TU v Košiciach</v>
      </c>
      <c r="B219" s="60"/>
      <c r="C219" s="37"/>
      <c r="D219" s="37"/>
      <c r="E219" s="37"/>
      <c r="F219" s="37"/>
      <c r="G219" s="37"/>
      <c r="H219" s="37"/>
      <c r="I219" s="118"/>
      <c r="J219" s="38"/>
      <c r="K219" s="47"/>
    </row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3.5" thickBot="1">
      <c r="A242" s="1" t="s">
        <v>22</v>
      </c>
    </row>
    <row r="243" spans="1:11" ht="13.5" thickBot="1">
      <c r="A243" s="28"/>
      <c r="B243" s="111">
        <f>B$5</f>
        <v>2004</v>
      </c>
      <c r="C243" s="29">
        <f aca="true" t="shared" si="6" ref="C243:H243">C$5</f>
        <v>2005</v>
      </c>
      <c r="D243" s="29">
        <f t="shared" si="6"/>
        <v>2006</v>
      </c>
      <c r="E243" s="29">
        <f t="shared" si="6"/>
        <v>2007</v>
      </c>
      <c r="F243" s="29">
        <f t="shared" si="6"/>
        <v>2008</v>
      </c>
      <c r="G243" s="29">
        <f t="shared" si="6"/>
        <v>2009</v>
      </c>
      <c r="H243" s="29">
        <f t="shared" si="6"/>
        <v>2010</v>
      </c>
      <c r="I243" s="113">
        <v>2011</v>
      </c>
      <c r="J243" s="30">
        <v>2012</v>
      </c>
      <c r="K243" s="53"/>
    </row>
    <row r="244" spans="1:11" ht="12.75">
      <c r="A244" s="71" t="str">
        <f>$A$6</f>
        <v>FS VŠB-TU Ostrava</v>
      </c>
      <c r="B244" s="56">
        <v>621.9735155916275</v>
      </c>
      <c r="C244" s="12">
        <v>440.8288437629507</v>
      </c>
      <c r="D244" s="12">
        <v>508.86174383566083</v>
      </c>
      <c r="E244" s="12">
        <v>393.08386234547277</v>
      </c>
      <c r="F244" s="12">
        <v>552.95</v>
      </c>
      <c r="G244" s="12">
        <v>489.85220173701055</v>
      </c>
      <c r="H244" s="12">
        <v>700.81</v>
      </c>
      <c r="I244" s="123"/>
      <c r="J244" s="8"/>
      <c r="K244" s="47"/>
    </row>
    <row r="245" spans="1:11" ht="12.75">
      <c r="A245" s="72" t="str">
        <f>$A$7</f>
        <v>FSI VUT v Brně</v>
      </c>
      <c r="B245" s="57">
        <v>1012.2374303122356</v>
      </c>
      <c r="C245" s="7">
        <v>1111.6948298918046</v>
      </c>
      <c r="D245" s="7">
        <v>1275.9659574468085</v>
      </c>
      <c r="E245" s="7">
        <v>944.99</v>
      </c>
      <c r="F245" s="7">
        <v>1324.73</v>
      </c>
      <c r="G245" s="7">
        <v>1190.81</v>
      </c>
      <c r="H245" s="7">
        <v>653.34</v>
      </c>
      <c r="I245" s="115">
        <v>1488.16</v>
      </c>
      <c r="J245" s="9">
        <v>1529.4</v>
      </c>
      <c r="K245" s="47"/>
    </row>
    <row r="246" spans="1:11" ht="12.75">
      <c r="A246" s="72" t="str">
        <f>$A$8</f>
        <v>FST ZČU v Plzni</v>
      </c>
      <c r="B246" s="57">
        <v>358.95348837209303</v>
      </c>
      <c r="C246" s="7">
        <v>506.0957142857143</v>
      </c>
      <c r="D246" s="7">
        <v>732.1224489795918</v>
      </c>
      <c r="E246" s="7">
        <v>1188.9574468085107</v>
      </c>
      <c r="F246" s="7">
        <v>728.425925925926</v>
      </c>
      <c r="G246" s="7">
        <v>865.7272727272727</v>
      </c>
      <c r="H246" s="7">
        <v>836.06</v>
      </c>
      <c r="I246" s="115">
        <v>1233.91</v>
      </c>
      <c r="J246" s="9"/>
      <c r="K246" s="47"/>
    </row>
    <row r="247" spans="1:11" ht="12.75">
      <c r="A247" s="72" t="str">
        <f>$A$9</f>
        <v>FŠT TnUAD v Trnave</v>
      </c>
      <c r="B247" s="57">
        <v>293.33</v>
      </c>
      <c r="C247" s="7">
        <v>231.25</v>
      </c>
      <c r="D247" s="7">
        <v>158.82</v>
      </c>
      <c r="E247" s="7"/>
      <c r="F247" s="7"/>
      <c r="G247" s="7"/>
      <c r="H247" s="7"/>
      <c r="I247" s="115"/>
      <c r="J247" s="9"/>
      <c r="K247" s="47"/>
    </row>
    <row r="248" spans="1:11" ht="12.75">
      <c r="A248" s="72" t="str">
        <f>$A$10</f>
        <v>SjF ŽU v Žilině</v>
      </c>
      <c r="B248" s="57">
        <v>307.77471445450965</v>
      </c>
      <c r="C248" s="7">
        <v>307.5263157894737</v>
      </c>
      <c r="D248" s="7">
        <v>289.8897181935215</v>
      </c>
      <c r="E248" s="7"/>
      <c r="F248" s="7"/>
      <c r="G248" s="7"/>
      <c r="H248" s="7"/>
      <c r="I248" s="115"/>
      <c r="J248" s="9"/>
      <c r="K248" s="47"/>
    </row>
    <row r="249" spans="1:11" ht="12.75">
      <c r="A249" s="72" t="str">
        <f>$A$11</f>
        <v>FS ČVUT v Praze</v>
      </c>
      <c r="B249" s="57">
        <v>1270.676416819013</v>
      </c>
      <c r="C249" s="7">
        <v>1382.4142857142858</v>
      </c>
      <c r="D249" s="7">
        <v>2065.1</v>
      </c>
      <c r="E249" s="7">
        <v>2175.4214285714284</v>
      </c>
      <c r="F249" s="7">
        <v>2164.8171039092877</v>
      </c>
      <c r="G249" s="7">
        <v>2213.8202852133577</v>
      </c>
      <c r="H249" s="7">
        <v>2371.510030228085</v>
      </c>
      <c r="I249" s="115">
        <v>2414.7303608844772</v>
      </c>
      <c r="J249" s="9"/>
      <c r="K249" s="47"/>
    </row>
    <row r="250" spans="1:11" ht="12.75">
      <c r="A250" s="72" t="str">
        <f>$A$12</f>
        <v>MTF STU v Bratislave</v>
      </c>
      <c r="B250" s="57">
        <v>93.32324760463945</v>
      </c>
      <c r="C250" s="7">
        <v>125.55907566157288</v>
      </c>
      <c r="D250" s="7">
        <v>141.31411456383378</v>
      </c>
      <c r="E250" s="7">
        <v>504.46</v>
      </c>
      <c r="F250" s="7">
        <v>151.07</v>
      </c>
      <c r="G250" s="7">
        <v>144.5</v>
      </c>
      <c r="H250" s="7">
        <v>457.13</v>
      </c>
      <c r="I250" s="115">
        <v>67.11</v>
      </c>
      <c r="J250" s="9"/>
      <c r="K250" s="47"/>
    </row>
    <row r="251" spans="1:11" ht="12.75">
      <c r="A251" s="72" t="str">
        <f>$A$13</f>
        <v>FS TU v Liberci</v>
      </c>
      <c r="B251" s="67">
        <v>1028.7927107061503</v>
      </c>
      <c r="C251" s="68">
        <v>1004.5623836126629</v>
      </c>
      <c r="D251" s="68">
        <v>1182.6153846153845</v>
      </c>
      <c r="E251" s="68">
        <v>1189.21</v>
      </c>
      <c r="F251" s="68">
        <v>1477.9</v>
      </c>
      <c r="G251" s="68">
        <v>1678.78</v>
      </c>
      <c r="H251" s="68">
        <v>1688.65</v>
      </c>
      <c r="I251" s="117"/>
      <c r="J251" s="98"/>
      <c r="K251" s="47"/>
    </row>
    <row r="252" spans="1:11" ht="12.75">
      <c r="A252" s="72" t="str">
        <f>$A$14</f>
        <v>SjF STU v Bratislave</v>
      </c>
      <c r="B252" s="57">
        <v>154.13</v>
      </c>
      <c r="C252" s="7">
        <v>335.4</v>
      </c>
      <c r="D252" s="7">
        <v>403.96</v>
      </c>
      <c r="E252" s="7">
        <v>413.63</v>
      </c>
      <c r="F252" s="7">
        <v>332.81</v>
      </c>
      <c r="G252" s="7">
        <v>312.28</v>
      </c>
      <c r="H252" s="7">
        <v>295.62</v>
      </c>
      <c r="I252" s="115">
        <v>156.85</v>
      </c>
      <c r="J252" s="9">
        <v>115.37</v>
      </c>
      <c r="K252" s="47"/>
    </row>
    <row r="253" spans="1:11" ht="13.5" thickBot="1">
      <c r="A253" s="90" t="str">
        <f>$A$15</f>
        <v>SjF TU v Košiciach</v>
      </c>
      <c r="B253" s="60"/>
      <c r="C253" s="37"/>
      <c r="D253" s="37"/>
      <c r="E253" s="37"/>
      <c r="F253" s="37"/>
      <c r="G253" s="37"/>
      <c r="H253" s="37"/>
      <c r="I253" s="118"/>
      <c r="J253" s="38"/>
      <c r="K253" s="47"/>
    </row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>
      <c r="AJ272" t="s">
        <v>23</v>
      </c>
    </row>
    <row r="273" spans="37:39" ht="12.75">
      <c r="AK273">
        <v>2004</v>
      </c>
      <c r="AL273">
        <v>2005</v>
      </c>
      <c r="AM273">
        <v>2006</v>
      </c>
    </row>
    <row r="274" spans="36:39" ht="12.75">
      <c r="AJ274" t="s">
        <v>21</v>
      </c>
      <c r="AK274">
        <v>89.0281663868681</v>
      </c>
      <c r="AL274">
        <v>98.19639278557115</v>
      </c>
      <c r="AM274">
        <v>104.03657608773666</v>
      </c>
    </row>
    <row r="275" spans="1:39" ht="13.5" thickBot="1">
      <c r="A275" s="1" t="s">
        <v>23</v>
      </c>
      <c r="AJ275" t="s">
        <v>37</v>
      </c>
      <c r="AK275">
        <v>40.317957140864934</v>
      </c>
      <c r="AL275">
        <v>51.20906745785254</v>
      </c>
      <c r="AM275">
        <v>56.42775543011093</v>
      </c>
    </row>
    <row r="276" spans="1:39" ht="13.5" thickBot="1">
      <c r="A276" s="28"/>
      <c r="B276" s="111">
        <f>B$5</f>
        <v>2004</v>
      </c>
      <c r="C276" s="29">
        <f aca="true" t="shared" si="7" ref="C276:H276">C$5</f>
        <v>2005</v>
      </c>
      <c r="D276" s="29">
        <f t="shared" si="7"/>
        <v>2006</v>
      </c>
      <c r="E276" s="29">
        <f t="shared" si="7"/>
        <v>2007</v>
      </c>
      <c r="F276" s="29">
        <f t="shared" si="7"/>
        <v>2008</v>
      </c>
      <c r="G276" s="29">
        <f t="shared" si="7"/>
        <v>2009</v>
      </c>
      <c r="H276" s="29">
        <f t="shared" si="7"/>
        <v>2010</v>
      </c>
      <c r="I276" s="113">
        <v>2011</v>
      </c>
      <c r="J276" s="30">
        <v>2012</v>
      </c>
      <c r="K276" s="53"/>
      <c r="AJ276" t="s">
        <v>38</v>
      </c>
      <c r="AK276">
        <v>4.9743589743589745</v>
      </c>
      <c r="AL276">
        <v>5</v>
      </c>
      <c r="AM276">
        <v>5.926829268292683</v>
      </c>
    </row>
    <row r="277" spans="1:39" ht="12.75">
      <c r="A277" s="71" t="str">
        <f>$A$6</f>
        <v>FS VŠB-TU Ostrava</v>
      </c>
      <c r="B277" s="56">
        <v>89.0281663868681</v>
      </c>
      <c r="C277" s="12">
        <v>98.19639278557115</v>
      </c>
      <c r="D277" s="12">
        <v>104.03657608773666</v>
      </c>
      <c r="E277" s="12">
        <v>122.458495231367</v>
      </c>
      <c r="F277" s="12">
        <v>114.61</v>
      </c>
      <c r="G277" s="12">
        <v>90.75</v>
      </c>
      <c r="H277" s="12">
        <v>146.63</v>
      </c>
      <c r="I277" s="123"/>
      <c r="J277" s="8"/>
      <c r="K277" s="47"/>
      <c r="AJ277" t="s">
        <v>39</v>
      </c>
      <c r="AK277">
        <v>30</v>
      </c>
      <c r="AL277">
        <v>27.27</v>
      </c>
      <c r="AM277">
        <v>10.81</v>
      </c>
    </row>
    <row r="278" spans="1:39" ht="12.75">
      <c r="A278" s="72" t="str">
        <f>$A$7</f>
        <v>FSI VUT v Brně</v>
      </c>
      <c r="B278" s="57">
        <v>40.317957140864934</v>
      </c>
      <c r="C278" s="7">
        <v>51.20906745785254</v>
      </c>
      <c r="D278" s="7">
        <v>56.42775543011093</v>
      </c>
      <c r="E278" s="7">
        <v>48.99</v>
      </c>
      <c r="F278" s="7">
        <v>80.24</v>
      </c>
      <c r="G278" s="7">
        <v>63.82</v>
      </c>
      <c r="H278" s="7">
        <v>104.76</v>
      </c>
      <c r="I278" s="115">
        <v>206.93</v>
      </c>
      <c r="J278" s="9">
        <v>198.8</v>
      </c>
      <c r="K278" s="47"/>
      <c r="AJ278" t="s">
        <v>40</v>
      </c>
      <c r="AK278">
        <v>65.7974105102818</v>
      </c>
      <c r="AL278">
        <v>115.04166666666667</v>
      </c>
      <c r="AM278">
        <v>104.32190760059613</v>
      </c>
    </row>
    <row r="279" spans="1:39" ht="12.75">
      <c r="A279" s="72" t="str">
        <f>$A$8</f>
        <v>FST ZČU v Plzni</v>
      </c>
      <c r="B279" s="57">
        <v>4.9743589743589745</v>
      </c>
      <c r="C279" s="7">
        <v>5.0625</v>
      </c>
      <c r="D279" s="7">
        <v>5.926829268292683</v>
      </c>
      <c r="E279" s="7">
        <v>162.26190476190476</v>
      </c>
      <c r="F279" s="7">
        <v>212.32467532467533</v>
      </c>
      <c r="G279" s="7">
        <v>200.1772151898734</v>
      </c>
      <c r="H279" s="7">
        <v>221.46</v>
      </c>
      <c r="I279" s="115">
        <v>271.73</v>
      </c>
      <c r="J279" s="9"/>
      <c r="K279" s="47"/>
      <c r="AJ279" t="s">
        <v>42</v>
      </c>
      <c r="AK279">
        <v>73.45416521436042</v>
      </c>
      <c r="AL279">
        <v>110.80294530154276</v>
      </c>
      <c r="AM279">
        <v>174.70601286887063</v>
      </c>
    </row>
    <row r="280" spans="1:39" ht="12.75">
      <c r="A280" s="72" t="str">
        <f>$A$9</f>
        <v>FŠT TnUAD v Trnave</v>
      </c>
      <c r="B280" s="57">
        <v>30</v>
      </c>
      <c r="C280" s="7">
        <v>27.27</v>
      </c>
      <c r="D280" s="7">
        <v>10.81</v>
      </c>
      <c r="E280" s="7"/>
      <c r="F280" s="7"/>
      <c r="G280" s="7"/>
      <c r="H280" s="7"/>
      <c r="I280" s="115"/>
      <c r="J280" s="9"/>
      <c r="K280" s="47"/>
      <c r="AJ280" t="s">
        <v>45</v>
      </c>
      <c r="AK280">
        <v>46.73233270794246</v>
      </c>
      <c r="AL280">
        <v>41.40003061849357</v>
      </c>
      <c r="AM280">
        <v>40.55769948960538</v>
      </c>
    </row>
    <row r="281" spans="1:39" ht="12.75">
      <c r="A281" s="72" t="str">
        <f>$A$10</f>
        <v>SjF ŽU v Žilině</v>
      </c>
      <c r="B281" s="57">
        <v>65.7974105102818</v>
      </c>
      <c r="C281" s="7">
        <v>115.04166666666667</v>
      </c>
      <c r="D281" s="7">
        <v>104.32190760059613</v>
      </c>
      <c r="E281" s="7"/>
      <c r="F281" s="7"/>
      <c r="G281" s="7"/>
      <c r="H281" s="7"/>
      <c r="I281" s="115"/>
      <c r="J281" s="9"/>
      <c r="K281" s="47"/>
      <c r="AJ281" t="s">
        <v>46</v>
      </c>
      <c r="AK281">
        <v>129.159</v>
      </c>
      <c r="AL281">
        <v>136.973</v>
      </c>
      <c r="AM281">
        <v>135.835</v>
      </c>
    </row>
    <row r="282" spans="1:11" ht="12.75">
      <c r="A282" s="72" t="str">
        <f>$A$11</f>
        <v>FS ČVUT v Praze</v>
      </c>
      <c r="B282" s="57">
        <v>73.45416521436042</v>
      </c>
      <c r="C282" s="7">
        <v>71.37678571428572</v>
      </c>
      <c r="D282" s="7">
        <v>90.9890909090909</v>
      </c>
      <c r="E282" s="7">
        <v>86.89532710280373</v>
      </c>
      <c r="F282" s="7">
        <v>124.29618531969165</v>
      </c>
      <c r="G282" s="7">
        <v>90.56867939017154</v>
      </c>
      <c r="H282" s="7">
        <v>115.43491511181334</v>
      </c>
      <c r="I282" s="115">
        <v>125.65021611711548</v>
      </c>
      <c r="J282" s="9"/>
      <c r="K282" s="47"/>
    </row>
    <row r="283" spans="1:11" ht="12.75">
      <c r="A283" s="72" t="str">
        <f>$A$12</f>
        <v>MTF STU v Bratislave</v>
      </c>
      <c r="B283" s="57">
        <v>46.73233270794246</v>
      </c>
      <c r="C283" s="7">
        <v>41.40003061849357</v>
      </c>
      <c r="D283" s="7">
        <v>40.55769948960538</v>
      </c>
      <c r="E283" s="7">
        <v>51.82</v>
      </c>
      <c r="F283" s="7">
        <v>61.12</v>
      </c>
      <c r="G283" s="7">
        <v>36.01</v>
      </c>
      <c r="H283" s="7">
        <v>52.49</v>
      </c>
      <c r="I283" s="115">
        <v>54.72</v>
      </c>
      <c r="J283" s="9"/>
      <c r="K283" s="47"/>
    </row>
    <row r="284" spans="1:11" ht="12.75">
      <c r="A284" s="72" t="str">
        <f>$A$13</f>
        <v>FS TU v Liberci</v>
      </c>
      <c r="B284" s="67">
        <v>129.159</v>
      </c>
      <c r="C284" s="68">
        <v>136.973</v>
      </c>
      <c r="D284" s="68">
        <v>135.835</v>
      </c>
      <c r="E284" s="68">
        <v>127.84</v>
      </c>
      <c r="F284" s="68">
        <v>122.28</v>
      </c>
      <c r="G284" s="68">
        <v>94.25</v>
      </c>
      <c r="H284" s="68">
        <v>103.25</v>
      </c>
      <c r="I284" s="117"/>
      <c r="J284" s="98"/>
      <c r="K284" s="47"/>
    </row>
    <row r="285" spans="1:11" ht="12.75">
      <c r="A285" s="72" t="str">
        <f>$A$14</f>
        <v>SjF STU v Bratislave</v>
      </c>
      <c r="B285" s="57">
        <v>61.6</v>
      </c>
      <c r="C285" s="7">
        <v>179.65</v>
      </c>
      <c r="D285" s="7">
        <v>197.13</v>
      </c>
      <c r="E285" s="7">
        <v>94.07</v>
      </c>
      <c r="F285" s="7">
        <v>98.09</v>
      </c>
      <c r="G285" s="7">
        <v>96.12</v>
      </c>
      <c r="H285" s="7">
        <v>92.18</v>
      </c>
      <c r="I285" s="115">
        <v>42.42</v>
      </c>
      <c r="J285" s="9">
        <v>43.36</v>
      </c>
      <c r="K285" s="47"/>
    </row>
    <row r="286" spans="1:11" ht="13.5" thickBot="1">
      <c r="A286" s="90" t="str">
        <f>$A$15</f>
        <v>SjF TU v Košiciach</v>
      </c>
      <c r="B286" s="60"/>
      <c r="C286" s="37"/>
      <c r="D286" s="37"/>
      <c r="E286" s="37"/>
      <c r="F286" s="37"/>
      <c r="G286" s="37"/>
      <c r="H286" s="37"/>
      <c r="I286" s="118"/>
      <c r="J286" s="38"/>
      <c r="K286" s="47"/>
    </row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3.5" thickBot="1">
      <c r="A309" s="1" t="s">
        <v>24</v>
      </c>
    </row>
    <row r="310" spans="1:11" ht="13.5" thickBot="1">
      <c r="A310" s="28"/>
      <c r="B310" s="111">
        <f>B$5</f>
        <v>2004</v>
      </c>
      <c r="C310" s="29">
        <f aca="true" t="shared" si="8" ref="C310:H310">C$5</f>
        <v>2005</v>
      </c>
      <c r="D310" s="29">
        <f t="shared" si="8"/>
        <v>2006</v>
      </c>
      <c r="E310" s="29">
        <f t="shared" si="8"/>
        <v>2007</v>
      </c>
      <c r="F310" s="29">
        <f t="shared" si="8"/>
        <v>2008</v>
      </c>
      <c r="G310" s="29">
        <f t="shared" si="8"/>
        <v>2009</v>
      </c>
      <c r="H310" s="29">
        <f t="shared" si="8"/>
        <v>2010</v>
      </c>
      <c r="I310" s="113">
        <v>2011</v>
      </c>
      <c r="J310" s="30">
        <v>2012</v>
      </c>
      <c r="K310" s="53"/>
    </row>
    <row r="311" spans="1:11" ht="12.75">
      <c r="A311" s="71" t="str">
        <f>$A$6</f>
        <v>FS VŠB-TU Ostrava</v>
      </c>
      <c r="B311" s="99">
        <v>0.4292109681029658</v>
      </c>
      <c r="C311" s="100">
        <v>0.43123983816689987</v>
      </c>
      <c r="D311" s="100">
        <v>0.41934742976903083</v>
      </c>
      <c r="E311" s="100">
        <v>0.4050158954433062</v>
      </c>
      <c r="F311" s="100">
        <v>0.3958</v>
      </c>
      <c r="G311" s="100">
        <v>0.4005</v>
      </c>
      <c r="H311" s="100">
        <v>0.4114</v>
      </c>
      <c r="I311" s="124"/>
      <c r="J311" s="101"/>
      <c r="K311" s="49"/>
    </row>
    <row r="312" spans="1:11" ht="12.75">
      <c r="A312" s="72" t="str">
        <f>$A$7</f>
        <v>FSI VUT v Brně</v>
      </c>
      <c r="B312" s="59">
        <v>0.42020081503633583</v>
      </c>
      <c r="C312" s="39">
        <v>0.3952104997771136</v>
      </c>
      <c r="D312" s="39">
        <v>0.4149099663978745</v>
      </c>
      <c r="E312" s="39">
        <v>0.4063</v>
      </c>
      <c r="F312" s="39">
        <v>0.38771</v>
      </c>
      <c r="G312" s="39">
        <v>0.3974</v>
      </c>
      <c r="H312" s="39">
        <v>0.405</v>
      </c>
      <c r="I312" s="125">
        <v>0.4082</v>
      </c>
      <c r="J312" s="40">
        <v>0.4079</v>
      </c>
      <c r="K312" s="49"/>
    </row>
    <row r="313" spans="1:11" ht="12.75">
      <c r="A313" s="72" t="str">
        <f>$A$8</f>
        <v>FST ZČU v Plzni</v>
      </c>
      <c r="B313" s="59">
        <v>0.44871794871794873</v>
      </c>
      <c r="C313" s="39">
        <v>0.4</v>
      </c>
      <c r="D313" s="39">
        <v>0.4024390243902439</v>
      </c>
      <c r="E313" s="39">
        <v>0.38095238095238093</v>
      </c>
      <c r="F313" s="39">
        <v>0.38961038961038963</v>
      </c>
      <c r="G313" s="39">
        <v>0.379746835443038</v>
      </c>
      <c r="H313" s="39">
        <v>0.3855</v>
      </c>
      <c r="I313" s="125">
        <v>0.3846</v>
      </c>
      <c r="J313" s="40"/>
      <c r="K313" s="49"/>
    </row>
    <row r="314" spans="1:11" ht="12.75">
      <c r="A314" s="72" t="str">
        <f>$A$9</f>
        <v>FŠT TnUAD v Trnave</v>
      </c>
      <c r="B314" s="59">
        <v>0.4001</v>
      </c>
      <c r="C314" s="39">
        <v>0.4706</v>
      </c>
      <c r="D314" s="39">
        <v>0.4211</v>
      </c>
      <c r="E314" s="39"/>
      <c r="F314" s="39"/>
      <c r="G314" s="39"/>
      <c r="H314" s="39"/>
      <c r="I314" s="125"/>
      <c r="J314" s="40"/>
      <c r="K314" s="49"/>
    </row>
    <row r="315" spans="1:11" ht="12.75">
      <c r="A315" s="72" t="str">
        <f>$A$10</f>
        <v>SjF ŽU v Žilině</v>
      </c>
      <c r="B315" s="59">
        <v>0.396039603960396</v>
      </c>
      <c r="C315" s="39">
        <v>0.4583333333333333</v>
      </c>
      <c r="D315" s="39">
        <v>0.48404511713101317</v>
      </c>
      <c r="E315" s="39"/>
      <c r="F315" s="39"/>
      <c r="G315" s="39"/>
      <c r="H315" s="39"/>
      <c r="I315" s="125"/>
      <c r="J315" s="40"/>
      <c r="K315" s="49"/>
    </row>
    <row r="316" spans="1:11" ht="12.75">
      <c r="A316" s="72" t="str">
        <f>$A$11</f>
        <v>FS ČVUT v Praze</v>
      </c>
      <c r="B316" s="59">
        <v>0.3802718717323109</v>
      </c>
      <c r="C316" s="39">
        <v>0.3730715287517531</v>
      </c>
      <c r="D316" s="39">
        <v>0.376821241032468</v>
      </c>
      <c r="E316" s="39">
        <v>0.4115</v>
      </c>
      <c r="F316" s="39">
        <v>0.39773091740956706</v>
      </c>
      <c r="G316" s="39">
        <v>0.3824017281950391</v>
      </c>
      <c r="H316" s="39">
        <v>0.3642285063579427</v>
      </c>
      <c r="I316" s="125">
        <v>0.33254767840861377</v>
      </c>
      <c r="J316" s="40">
        <v>0.2767068542835074</v>
      </c>
      <c r="K316" s="49"/>
    </row>
    <row r="317" spans="1:11" ht="12.75">
      <c r="A317" s="72" t="str">
        <f>$A$12</f>
        <v>MTF STU v Bratislave</v>
      </c>
      <c r="B317" s="59">
        <v>0.3049171357098186</v>
      </c>
      <c r="C317" s="39">
        <v>0.3144519289650949</v>
      </c>
      <c r="D317" s="39">
        <v>0.34042906344661605</v>
      </c>
      <c r="E317" s="39">
        <v>0.3329</v>
      </c>
      <c r="F317" s="39">
        <v>0.3466</v>
      </c>
      <c r="G317" s="39">
        <v>0.3733</v>
      </c>
      <c r="H317" s="39">
        <v>0.4039</v>
      </c>
      <c r="I317" s="125">
        <v>0.4055</v>
      </c>
      <c r="J317" s="40"/>
      <c r="K317" s="49"/>
    </row>
    <row r="318" spans="1:11" ht="12.75">
      <c r="A318" s="72" t="str">
        <f>$A$13</f>
        <v>FS TU v Liberci</v>
      </c>
      <c r="B318" s="102">
        <v>0.43200000000000005</v>
      </c>
      <c r="C318" s="69">
        <v>0.45399999999999996</v>
      </c>
      <c r="D318" s="69">
        <v>0.424</v>
      </c>
      <c r="E318" s="69">
        <v>0.4093</v>
      </c>
      <c r="F318" s="69">
        <v>0.3842</v>
      </c>
      <c r="G318" s="69">
        <v>0.3924</v>
      </c>
      <c r="H318" s="69">
        <v>0.407</v>
      </c>
      <c r="I318" s="126"/>
      <c r="J318" s="103"/>
      <c r="K318" s="49"/>
    </row>
    <row r="319" spans="1:11" ht="12.75">
      <c r="A319" s="72" t="str">
        <f>$A$14</f>
        <v>SjF STU v Bratislave</v>
      </c>
      <c r="B319" s="59">
        <v>0.4653</v>
      </c>
      <c r="C319" s="39">
        <v>0.4296</v>
      </c>
      <c r="D319" s="39">
        <v>0.4109</v>
      </c>
      <c r="E319" s="39">
        <v>0.3571</v>
      </c>
      <c r="F319" s="39">
        <v>0.3928</v>
      </c>
      <c r="G319" s="39">
        <v>0.4012</v>
      </c>
      <c r="H319" s="39">
        <v>0.4125</v>
      </c>
      <c r="I319" s="125">
        <v>0.4478</v>
      </c>
      <c r="J319" s="40">
        <v>0.4403</v>
      </c>
      <c r="K319" s="49"/>
    </row>
    <row r="320" spans="1:11" ht="13.5" thickBot="1">
      <c r="A320" s="90" t="str">
        <f>$A$15</f>
        <v>SjF TU v Košiciach</v>
      </c>
      <c r="B320" s="104"/>
      <c r="C320" s="41"/>
      <c r="D320" s="41"/>
      <c r="E320" s="41"/>
      <c r="F320" s="41"/>
      <c r="G320" s="41"/>
      <c r="H320" s="41"/>
      <c r="I320" s="127"/>
      <c r="J320" s="42"/>
      <c r="K320" s="49"/>
    </row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3.5" thickBot="1">
      <c r="A343" s="1" t="s">
        <v>25</v>
      </c>
    </row>
    <row r="344" spans="1:11" ht="13.5" thickBot="1">
      <c r="A344" s="28"/>
      <c r="B344" s="111">
        <f>B$5</f>
        <v>2004</v>
      </c>
      <c r="C344" s="29">
        <f aca="true" t="shared" si="9" ref="C344:H344">C$5</f>
        <v>2005</v>
      </c>
      <c r="D344" s="29">
        <f t="shared" si="9"/>
        <v>2006</v>
      </c>
      <c r="E344" s="29">
        <f t="shared" si="9"/>
        <v>2007</v>
      </c>
      <c r="F344" s="29">
        <f t="shared" si="9"/>
        <v>2008</v>
      </c>
      <c r="G344" s="29">
        <f t="shared" si="9"/>
        <v>2009</v>
      </c>
      <c r="H344" s="29">
        <f t="shared" si="9"/>
        <v>2010</v>
      </c>
      <c r="I344" s="113">
        <v>2011</v>
      </c>
      <c r="J344" s="30">
        <v>2012</v>
      </c>
      <c r="K344" s="53"/>
    </row>
    <row r="345" spans="1:11" ht="12.75">
      <c r="A345" s="71" t="str">
        <f>$A$6</f>
        <v>FS VŠB-TU Ostrava</v>
      </c>
      <c r="B345" s="56">
        <v>64</v>
      </c>
      <c r="C345" s="12">
        <v>63.28</v>
      </c>
      <c r="D345" s="12">
        <v>62.97</v>
      </c>
      <c r="E345" s="12">
        <v>62.36</v>
      </c>
      <c r="F345" s="12">
        <v>61.8</v>
      </c>
      <c r="G345" s="12">
        <v>61.7</v>
      </c>
      <c r="H345" s="12">
        <v>59.85</v>
      </c>
      <c r="I345" s="123"/>
      <c r="J345" s="8"/>
      <c r="K345" s="47"/>
    </row>
    <row r="346" spans="1:11" ht="12.75">
      <c r="A346" s="72" t="str">
        <f>$A$7</f>
        <v>FSI VUT v Brně</v>
      </c>
      <c r="B346" s="57">
        <v>64.5</v>
      </c>
      <c r="C346" s="7">
        <v>63.5</v>
      </c>
      <c r="D346" s="7">
        <v>63</v>
      </c>
      <c r="E346" s="7">
        <v>62.95</v>
      </c>
      <c r="F346" s="7">
        <v>62.86</v>
      </c>
      <c r="G346" s="7">
        <v>62.51</v>
      </c>
      <c r="H346" s="7">
        <v>63</v>
      </c>
      <c r="I346" s="115">
        <v>62.91</v>
      </c>
      <c r="J346" s="9">
        <v>62.59</v>
      </c>
      <c r="K346" s="47"/>
    </row>
    <row r="347" spans="1:11" ht="12.75">
      <c r="A347" s="72" t="str">
        <f>$A$8</f>
        <v>FST ZČU v Plzni</v>
      </c>
      <c r="B347" s="57">
        <v>67</v>
      </c>
      <c r="C347" s="7">
        <v>63</v>
      </c>
      <c r="D347" s="7">
        <v>64</v>
      </c>
      <c r="E347" s="7">
        <v>63</v>
      </c>
      <c r="F347" s="7">
        <v>64</v>
      </c>
      <c r="G347" s="7">
        <v>65</v>
      </c>
      <c r="H347" s="7">
        <v>65</v>
      </c>
      <c r="I347" s="115">
        <v>64</v>
      </c>
      <c r="J347" s="9"/>
      <c r="K347" s="47"/>
    </row>
    <row r="348" spans="1:11" ht="12.75">
      <c r="A348" s="72" t="str">
        <f>$A$9</f>
        <v>FŠT TnUAD v Trnave</v>
      </c>
      <c r="B348" s="57">
        <v>60.75</v>
      </c>
      <c r="C348" s="7">
        <v>60.66</v>
      </c>
      <c r="D348" s="7">
        <v>61.5</v>
      </c>
      <c r="E348" s="7"/>
      <c r="F348" s="7"/>
      <c r="G348" s="7"/>
      <c r="H348" s="7"/>
      <c r="I348" s="115"/>
      <c r="J348" s="9"/>
      <c r="K348" s="47"/>
    </row>
    <row r="349" spans="1:11" ht="12.75">
      <c r="A349" s="72" t="str">
        <f>$A$10</f>
        <v>SjF ŽU v Žilině</v>
      </c>
      <c r="B349" s="57">
        <v>53.12</v>
      </c>
      <c r="C349" s="7">
        <v>52.5</v>
      </c>
      <c r="D349" s="7">
        <v>52.12</v>
      </c>
      <c r="E349" s="7"/>
      <c r="F349" s="7"/>
      <c r="G349" s="7"/>
      <c r="H349" s="7"/>
      <c r="I349" s="115"/>
      <c r="J349" s="9"/>
      <c r="K349" s="47"/>
    </row>
    <row r="350" spans="1:11" ht="12.75">
      <c r="A350" s="72" t="str">
        <f>$A$11</f>
        <v>FS ČVUT v Praze</v>
      </c>
      <c r="B350" s="57">
        <v>65.7</v>
      </c>
      <c r="C350" s="7">
        <v>65.42</v>
      </c>
      <c r="D350" s="7">
        <v>65.01</v>
      </c>
      <c r="E350" s="7">
        <v>63.21</v>
      </c>
      <c r="F350" s="7">
        <v>63.16</v>
      </c>
      <c r="G350" s="7">
        <v>63.88</v>
      </c>
      <c r="H350" s="7">
        <v>63.83</v>
      </c>
      <c r="I350" s="115">
        <v>63.48</v>
      </c>
      <c r="J350" s="9">
        <v>61.95</v>
      </c>
      <c r="K350" s="47"/>
    </row>
    <row r="351" spans="1:11" ht="12.75">
      <c r="A351" s="72" t="str">
        <f>$A$12</f>
        <v>MTF STU v Bratislave</v>
      </c>
      <c r="B351" s="57">
        <v>54.61</v>
      </c>
      <c r="C351" s="7">
        <v>55.62</v>
      </c>
      <c r="D351" s="7">
        <v>55.24</v>
      </c>
      <c r="E351" s="7">
        <v>55.58</v>
      </c>
      <c r="F351" s="7">
        <v>56.19</v>
      </c>
      <c r="G351" s="7">
        <v>57.52</v>
      </c>
      <c r="H351" s="7">
        <v>57.56</v>
      </c>
      <c r="I351" s="115">
        <v>58.79</v>
      </c>
      <c r="J351" s="9"/>
      <c r="K351" s="47"/>
    </row>
    <row r="352" spans="1:11" ht="12.75">
      <c r="A352" s="72" t="str">
        <f>$A$13</f>
        <v>FS TU v Liberci</v>
      </c>
      <c r="B352" s="67">
        <v>61</v>
      </c>
      <c r="C352" s="68">
        <v>61</v>
      </c>
      <c r="D352" s="68">
        <v>60.9</v>
      </c>
      <c r="E352" s="68">
        <v>62</v>
      </c>
      <c r="F352" s="68">
        <v>61.2</v>
      </c>
      <c r="G352" s="68">
        <v>60.61</v>
      </c>
      <c r="H352" s="68">
        <v>61.38</v>
      </c>
      <c r="I352" s="117"/>
      <c r="J352" s="98"/>
      <c r="K352" s="47"/>
    </row>
    <row r="353" spans="1:11" ht="12.75">
      <c r="A353" s="72" t="str">
        <f>$A$14</f>
        <v>SjF STU v Bratislave</v>
      </c>
      <c r="B353" s="57">
        <v>58</v>
      </c>
      <c r="C353" s="7">
        <v>58.5</v>
      </c>
      <c r="D353" s="7">
        <v>59</v>
      </c>
      <c r="E353" s="7">
        <v>60.68</v>
      </c>
      <c r="F353" s="7">
        <v>61.21</v>
      </c>
      <c r="G353" s="7">
        <v>59.85</v>
      </c>
      <c r="H353" s="7">
        <v>59.72</v>
      </c>
      <c r="I353" s="115">
        <v>60.27</v>
      </c>
      <c r="J353" s="9">
        <v>61.33</v>
      </c>
      <c r="K353" s="47"/>
    </row>
    <row r="354" spans="1:11" ht="13.5" thickBot="1">
      <c r="A354" s="90" t="str">
        <f>$A$15</f>
        <v>SjF TU v Košiciach</v>
      </c>
      <c r="B354" s="60"/>
      <c r="C354" s="37"/>
      <c r="D354" s="37"/>
      <c r="E354" s="37"/>
      <c r="F354" s="37"/>
      <c r="G354" s="37"/>
      <c r="H354" s="37"/>
      <c r="I354" s="118"/>
      <c r="J354" s="38"/>
      <c r="K354" s="47"/>
    </row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3.5" thickBot="1">
      <c r="A377" s="1" t="s">
        <v>26</v>
      </c>
    </row>
    <row r="378" spans="1:11" ht="13.5" thickBot="1">
      <c r="A378" s="28"/>
      <c r="B378" s="111">
        <f>B$5</f>
        <v>2004</v>
      </c>
      <c r="C378" s="29">
        <f aca="true" t="shared" si="10" ref="C378:H378">C$5</f>
        <v>2005</v>
      </c>
      <c r="D378" s="29">
        <f t="shared" si="10"/>
        <v>2006</v>
      </c>
      <c r="E378" s="29">
        <f t="shared" si="10"/>
        <v>2007</v>
      </c>
      <c r="F378" s="29">
        <f t="shared" si="10"/>
        <v>2008</v>
      </c>
      <c r="G378" s="29">
        <f t="shared" si="10"/>
        <v>2009</v>
      </c>
      <c r="H378" s="29">
        <f t="shared" si="10"/>
        <v>2010</v>
      </c>
      <c r="I378" s="113">
        <v>2011</v>
      </c>
      <c r="J378" s="30">
        <v>2012</v>
      </c>
      <c r="K378" s="53"/>
    </row>
    <row r="379" spans="1:11" ht="12.75">
      <c r="A379" s="71" t="str">
        <f>$A$6</f>
        <v>FS VŠB-TU Ostrava</v>
      </c>
      <c r="B379" s="56">
        <v>53.16</v>
      </c>
      <c r="C379" s="12">
        <v>53.8</v>
      </c>
      <c r="D379" s="12">
        <v>53.68</v>
      </c>
      <c r="E379" s="12">
        <v>55.63</v>
      </c>
      <c r="F379" s="12">
        <v>55.9</v>
      </c>
      <c r="G379" s="12">
        <v>54.14</v>
      </c>
      <c r="H379" s="12">
        <v>53.43</v>
      </c>
      <c r="I379" s="123"/>
      <c r="J379" s="8"/>
      <c r="K379" s="47"/>
    </row>
    <row r="380" spans="1:11" ht="12.75">
      <c r="A380" s="72" t="str">
        <f>$A$7</f>
        <v>FSI VUT v Brně</v>
      </c>
      <c r="B380" s="57">
        <v>56.5</v>
      </c>
      <c r="C380" s="7">
        <v>57</v>
      </c>
      <c r="D380" s="7">
        <v>58.5</v>
      </c>
      <c r="E380" s="7">
        <v>58</v>
      </c>
      <c r="F380" s="7">
        <v>57.85</v>
      </c>
      <c r="G380" s="7">
        <v>57.87</v>
      </c>
      <c r="H380" s="7">
        <v>57.43</v>
      </c>
      <c r="I380" s="115">
        <v>57.32</v>
      </c>
      <c r="J380" s="9">
        <v>57.4</v>
      </c>
      <c r="K380" s="47"/>
    </row>
    <row r="381" spans="1:11" ht="12.75">
      <c r="A381" s="72" t="str">
        <f>$A$8</f>
        <v>FST ZČU v Plzni</v>
      </c>
      <c r="B381" s="57">
        <v>58</v>
      </c>
      <c r="C381" s="7">
        <v>60</v>
      </c>
      <c r="D381" s="7">
        <v>60</v>
      </c>
      <c r="E381" s="7">
        <v>61</v>
      </c>
      <c r="F381" s="7">
        <v>63</v>
      </c>
      <c r="G381" s="7">
        <v>63</v>
      </c>
      <c r="H381" s="7">
        <v>57</v>
      </c>
      <c r="I381" s="115">
        <v>58</v>
      </c>
      <c r="J381" s="9"/>
      <c r="K381" s="47"/>
    </row>
    <row r="382" spans="1:11" ht="12.75">
      <c r="A382" s="72" t="str">
        <f>$A$9</f>
        <v>FŠT TnUAD v Trnave</v>
      </c>
      <c r="B382" s="57">
        <v>59.4</v>
      </c>
      <c r="C382" s="7">
        <v>64.1</v>
      </c>
      <c r="D382" s="7">
        <v>65.1</v>
      </c>
      <c r="E382" s="7"/>
      <c r="F382" s="7"/>
      <c r="G382" s="7"/>
      <c r="H382" s="7"/>
      <c r="I382" s="115"/>
      <c r="J382" s="9"/>
      <c r="K382" s="47"/>
    </row>
    <row r="383" spans="1:11" ht="12.75">
      <c r="A383" s="72" t="str">
        <f>$A$10</f>
        <v>SjF ŽU v Žilině</v>
      </c>
      <c r="B383" s="57">
        <v>51.66</v>
      </c>
      <c r="C383" s="7">
        <v>51.2</v>
      </c>
      <c r="D383" s="7">
        <v>50.74</v>
      </c>
      <c r="E383" s="7"/>
      <c r="F383" s="7"/>
      <c r="G383" s="7"/>
      <c r="H383" s="7"/>
      <c r="I383" s="115"/>
      <c r="J383" s="9"/>
      <c r="K383" s="47"/>
    </row>
    <row r="384" spans="1:11" ht="12.75">
      <c r="A384" s="72" t="str">
        <f>$A$11</f>
        <v>FS ČVUT v Praze</v>
      </c>
      <c r="B384" s="57">
        <v>61.4</v>
      </c>
      <c r="C384" s="7">
        <v>61.25</v>
      </c>
      <c r="D384" s="7">
        <v>60.78</v>
      </c>
      <c r="E384" s="7">
        <v>58.75</v>
      </c>
      <c r="F384" s="7">
        <v>58.04</v>
      </c>
      <c r="G384" s="7">
        <v>55.99</v>
      </c>
      <c r="H384" s="7">
        <v>54.89</v>
      </c>
      <c r="I384" s="115">
        <v>55.15</v>
      </c>
      <c r="J384" s="9">
        <v>56.36</v>
      </c>
      <c r="K384" s="47"/>
    </row>
    <row r="385" spans="1:11" ht="12.75">
      <c r="A385" s="72" t="str">
        <f>$A$12</f>
        <v>MTF STU v Bratislave</v>
      </c>
      <c r="B385" s="57">
        <v>59.08</v>
      </c>
      <c r="C385" s="7">
        <v>57.81</v>
      </c>
      <c r="D385" s="7">
        <v>54.02</v>
      </c>
      <c r="E385" s="7">
        <v>52.88</v>
      </c>
      <c r="F385" s="7">
        <v>51.58</v>
      </c>
      <c r="G385" s="7">
        <v>53.15</v>
      </c>
      <c r="H385" s="7">
        <v>52.88</v>
      </c>
      <c r="I385" s="115">
        <v>50.89</v>
      </c>
      <c r="J385" s="9"/>
      <c r="K385" s="47"/>
    </row>
    <row r="386" spans="1:11" ht="12.75">
      <c r="A386" s="72" t="str">
        <f>$A$13</f>
        <v>FS TU v Liberci</v>
      </c>
      <c r="B386" s="67">
        <v>56</v>
      </c>
      <c r="C386" s="68">
        <v>58</v>
      </c>
      <c r="D386" s="68">
        <v>59</v>
      </c>
      <c r="E386" s="68">
        <v>58</v>
      </c>
      <c r="F386" s="68">
        <v>55</v>
      </c>
      <c r="G386" s="68">
        <v>59.75</v>
      </c>
      <c r="H386" s="68">
        <v>58.27</v>
      </c>
      <c r="I386" s="117"/>
      <c r="J386" s="98"/>
      <c r="K386" s="47"/>
    </row>
    <row r="387" spans="1:11" ht="12.75">
      <c r="A387" s="72" t="str">
        <f>$A$14</f>
        <v>SjF STU v Bratislave</v>
      </c>
      <c r="B387" s="57">
        <v>56</v>
      </c>
      <c r="C387" s="7">
        <v>55</v>
      </c>
      <c r="D387" s="7">
        <v>56</v>
      </c>
      <c r="E387" s="7">
        <v>55.43</v>
      </c>
      <c r="F387" s="7">
        <v>56.32</v>
      </c>
      <c r="G387" s="7">
        <v>55.21</v>
      </c>
      <c r="H387" s="7">
        <v>55.12</v>
      </c>
      <c r="I387" s="115">
        <v>56.69</v>
      </c>
      <c r="J387" s="9">
        <v>56.73</v>
      </c>
      <c r="K387" s="47"/>
    </row>
    <row r="388" spans="1:11" ht="13.5" thickBot="1">
      <c r="A388" s="90" t="str">
        <f>$A$15</f>
        <v>SjF TU v Košiciach</v>
      </c>
      <c r="B388" s="60"/>
      <c r="C388" s="37"/>
      <c r="D388" s="37"/>
      <c r="E388" s="37"/>
      <c r="F388" s="37"/>
      <c r="G388" s="37"/>
      <c r="H388" s="37"/>
      <c r="I388" s="118"/>
      <c r="J388" s="38"/>
      <c r="K388" s="47"/>
    </row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3.5" thickBot="1">
      <c r="A411" s="1" t="s">
        <v>27</v>
      </c>
    </row>
    <row r="412" spans="1:11" ht="13.5" thickBot="1">
      <c r="A412" s="28"/>
      <c r="B412" s="111">
        <f>B$5</f>
        <v>2004</v>
      </c>
      <c r="C412" s="29">
        <f aca="true" t="shared" si="11" ref="C412:H412">C$5</f>
        <v>2005</v>
      </c>
      <c r="D412" s="29">
        <f t="shared" si="11"/>
        <v>2006</v>
      </c>
      <c r="E412" s="29">
        <f t="shared" si="11"/>
        <v>2007</v>
      </c>
      <c r="F412" s="29">
        <f t="shared" si="11"/>
        <v>2008</v>
      </c>
      <c r="G412" s="29">
        <f t="shared" si="11"/>
        <v>2009</v>
      </c>
      <c r="H412" s="29">
        <f t="shared" si="11"/>
        <v>2010</v>
      </c>
      <c r="I412" s="113">
        <v>2011</v>
      </c>
      <c r="J412" s="30">
        <v>2012</v>
      </c>
      <c r="K412" s="53"/>
    </row>
    <row r="413" spans="1:11" ht="12.75">
      <c r="A413" s="71" t="str">
        <f>$A$6</f>
        <v>FS VŠB-TU Ostrava</v>
      </c>
      <c r="B413" s="56">
        <v>40.42</v>
      </c>
      <c r="C413" s="12">
        <v>40.16</v>
      </c>
      <c r="D413" s="12">
        <v>40.235</v>
      </c>
      <c r="E413" s="12">
        <v>40.5</v>
      </c>
      <c r="F413" s="12">
        <v>40.3</v>
      </c>
      <c r="G413" s="12">
        <v>39.5</v>
      </c>
      <c r="H413" s="12">
        <v>40.68</v>
      </c>
      <c r="I413" s="123"/>
      <c r="J413" s="8"/>
      <c r="K413" s="47"/>
    </row>
    <row r="414" spans="1:11" ht="12.75">
      <c r="A414" s="72" t="str">
        <f>$A$7</f>
        <v>FSI VUT v Brně</v>
      </c>
      <c r="B414" s="57">
        <v>55</v>
      </c>
      <c r="C414" s="7">
        <v>54.5</v>
      </c>
      <c r="D414" s="7">
        <v>53</v>
      </c>
      <c r="E414" s="7">
        <v>53.2</v>
      </c>
      <c r="F414" s="7">
        <v>52.17</v>
      </c>
      <c r="G414" s="7">
        <v>49.34</v>
      </c>
      <c r="H414" s="7">
        <v>42.91</v>
      </c>
      <c r="I414" s="115">
        <v>42.89</v>
      </c>
      <c r="J414" s="9">
        <v>42.57</v>
      </c>
      <c r="K414" s="47"/>
    </row>
    <row r="415" spans="1:11" ht="12.75">
      <c r="A415" s="72" t="str">
        <f>$A$8</f>
        <v>FST ZČU v Plzni</v>
      </c>
      <c r="B415" s="57">
        <v>44</v>
      </c>
      <c r="C415" s="7">
        <v>44</v>
      </c>
      <c r="D415" s="7">
        <v>42</v>
      </c>
      <c r="E415" s="7">
        <v>43</v>
      </c>
      <c r="F415" s="7">
        <v>42</v>
      </c>
      <c r="G415" s="7">
        <v>42</v>
      </c>
      <c r="H415" s="7">
        <v>40</v>
      </c>
      <c r="I415" s="115">
        <v>42</v>
      </c>
      <c r="J415" s="9"/>
      <c r="K415" s="47"/>
    </row>
    <row r="416" spans="1:11" ht="12.75">
      <c r="A416" s="72" t="str">
        <f>$A$9</f>
        <v>FŠT TnUAD v Trnave</v>
      </c>
      <c r="B416" s="57">
        <v>45.3</v>
      </c>
      <c r="C416" s="7">
        <v>46.44</v>
      </c>
      <c r="D416" s="7">
        <v>44.04</v>
      </c>
      <c r="E416" s="7"/>
      <c r="F416" s="7"/>
      <c r="G416" s="7"/>
      <c r="H416" s="7"/>
      <c r="I416" s="115"/>
      <c r="J416" s="9"/>
      <c r="K416" s="47"/>
    </row>
    <row r="417" spans="1:11" ht="12.75">
      <c r="A417" s="72" t="str">
        <f>$A$10</f>
        <v>SjF ŽU v Žilině</v>
      </c>
      <c r="B417" s="57">
        <v>44.62</v>
      </c>
      <c r="C417" s="7">
        <v>45.84</v>
      </c>
      <c r="D417" s="7">
        <v>46.32</v>
      </c>
      <c r="E417" s="7"/>
      <c r="F417" s="7"/>
      <c r="G417" s="7"/>
      <c r="H417" s="7"/>
      <c r="I417" s="115"/>
      <c r="J417" s="9"/>
      <c r="K417" s="47"/>
    </row>
    <row r="418" spans="1:11" ht="12.75">
      <c r="A418" s="72" t="str">
        <f>$A$11</f>
        <v>FS ČVUT v Praze</v>
      </c>
      <c r="B418" s="57">
        <v>44.02</v>
      </c>
      <c r="C418" s="7">
        <v>44.15</v>
      </c>
      <c r="D418" s="7">
        <v>43.21</v>
      </c>
      <c r="E418" s="7">
        <v>41.37</v>
      </c>
      <c r="F418" s="7">
        <v>40.89</v>
      </c>
      <c r="G418" s="7">
        <v>40.96</v>
      </c>
      <c r="H418" s="7">
        <v>40.38</v>
      </c>
      <c r="I418" s="115">
        <v>40.69</v>
      </c>
      <c r="J418" s="9">
        <v>39.19</v>
      </c>
      <c r="K418" s="47"/>
    </row>
    <row r="419" spans="1:11" ht="12.75">
      <c r="A419" s="72" t="str">
        <f>$A$12</f>
        <v>MTF STU v Bratislave</v>
      </c>
      <c r="B419" s="57">
        <v>41.65</v>
      </c>
      <c r="C419" s="7">
        <v>41.96</v>
      </c>
      <c r="D419" s="7">
        <v>39.35</v>
      </c>
      <c r="E419" s="7">
        <v>39.91</v>
      </c>
      <c r="F419" s="7">
        <v>41.1</v>
      </c>
      <c r="G419" s="7">
        <v>41.26</v>
      </c>
      <c r="H419" s="7">
        <v>40.79</v>
      </c>
      <c r="I419" s="115">
        <v>40.86</v>
      </c>
      <c r="J419" s="9"/>
      <c r="K419" s="47"/>
    </row>
    <row r="420" spans="1:11" ht="12.75">
      <c r="A420" s="72" t="str">
        <f>$A$13</f>
        <v>FS TU v Liberci</v>
      </c>
      <c r="B420" s="67">
        <v>44.5</v>
      </c>
      <c r="C420" s="68">
        <v>43.5</v>
      </c>
      <c r="D420" s="68">
        <v>40.9</v>
      </c>
      <c r="E420" s="68">
        <v>40</v>
      </c>
      <c r="F420" s="68">
        <v>38.6</v>
      </c>
      <c r="G420" s="68">
        <v>40.58</v>
      </c>
      <c r="H420" s="68">
        <v>39.9</v>
      </c>
      <c r="I420" s="117"/>
      <c r="J420" s="98"/>
      <c r="K420" s="47"/>
    </row>
    <row r="421" spans="1:11" ht="12.75">
      <c r="A421" s="72" t="str">
        <f>$A$14</f>
        <v>SjF STU v Bratislave</v>
      </c>
      <c r="B421" s="57"/>
      <c r="C421" s="7"/>
      <c r="D421" s="7"/>
      <c r="E421" s="7">
        <v>41</v>
      </c>
      <c r="F421" s="7">
        <v>41.18</v>
      </c>
      <c r="G421" s="7">
        <v>42.25</v>
      </c>
      <c r="H421" s="7">
        <v>43.37</v>
      </c>
      <c r="I421" s="115">
        <v>47.14</v>
      </c>
      <c r="J421" s="9">
        <v>46.48</v>
      </c>
      <c r="K421" s="47"/>
    </row>
    <row r="422" spans="1:11" ht="13.5" thickBot="1">
      <c r="A422" s="90" t="str">
        <f>$A$15</f>
        <v>SjF TU v Košiciach</v>
      </c>
      <c r="B422" s="60"/>
      <c r="C422" s="37"/>
      <c r="D422" s="37"/>
      <c r="E422" s="37"/>
      <c r="F422" s="37"/>
      <c r="G422" s="37"/>
      <c r="H422" s="37"/>
      <c r="I422" s="118"/>
      <c r="J422" s="38"/>
      <c r="K422" s="47"/>
    </row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3.5" thickBot="1">
      <c r="A445" s="1" t="s">
        <v>56</v>
      </c>
    </row>
    <row r="446" spans="1:11" ht="13.5" thickBot="1">
      <c r="A446" s="28"/>
      <c r="B446" s="111">
        <f>B$5</f>
        <v>2004</v>
      </c>
      <c r="C446" s="29">
        <f aca="true" t="shared" si="12" ref="C446:H446">C$5</f>
        <v>2005</v>
      </c>
      <c r="D446" s="29">
        <f t="shared" si="12"/>
        <v>2006</v>
      </c>
      <c r="E446" s="29">
        <f t="shared" si="12"/>
        <v>2007</v>
      </c>
      <c r="F446" s="29">
        <f t="shared" si="12"/>
        <v>2008</v>
      </c>
      <c r="G446" s="29">
        <f t="shared" si="12"/>
        <v>2009</v>
      </c>
      <c r="H446" s="29">
        <f t="shared" si="12"/>
        <v>2010</v>
      </c>
      <c r="I446" s="113">
        <v>2011</v>
      </c>
      <c r="J446" s="30">
        <v>2012</v>
      </c>
      <c r="K446" s="53"/>
    </row>
    <row r="447" spans="1:11" ht="12.75">
      <c r="A447" s="71" t="str">
        <f>$A$6</f>
        <v>FS VŠB-TU Ostrava</v>
      </c>
      <c r="B447" s="56">
        <v>60.421563141204985</v>
      </c>
      <c r="C447" s="12">
        <v>71.51661814194428</v>
      </c>
      <c r="D447" s="12">
        <v>70.45346884285775</v>
      </c>
      <c r="E447" s="12">
        <v>87.16354645001765</v>
      </c>
      <c r="F447" s="12">
        <v>33.99</v>
      </c>
      <c r="G447" s="12">
        <v>16.69</v>
      </c>
      <c r="H447" s="12">
        <v>6.21</v>
      </c>
      <c r="I447" s="123"/>
      <c r="J447" s="8"/>
      <c r="K447" s="47"/>
    </row>
    <row r="448" spans="1:11" ht="12.75">
      <c r="A448" s="72" t="str">
        <f>$A$7</f>
        <v>FSI VUT v Brně</v>
      </c>
      <c r="B448" s="57">
        <v>79.79918496366426</v>
      </c>
      <c r="C448" s="7">
        <v>52.98119715582318</v>
      </c>
      <c r="D448" s="7">
        <v>57.305950515939614</v>
      </c>
      <c r="E448" s="7">
        <v>67.33</v>
      </c>
      <c r="F448" s="7">
        <v>134.99</v>
      </c>
      <c r="G448" s="7">
        <v>124.08</v>
      </c>
      <c r="H448" s="7">
        <v>71.4</v>
      </c>
      <c r="I448" s="115">
        <v>231.51</v>
      </c>
      <c r="J448" s="9">
        <v>1096.19</v>
      </c>
      <c r="K448" s="47"/>
    </row>
    <row r="449" spans="1:11" ht="12.75">
      <c r="A449" s="72" t="str">
        <f>$A$8</f>
        <v>FST ZČU v Plzni</v>
      </c>
      <c r="B449" s="57">
        <v>103.82051282051282</v>
      </c>
      <c r="C449" s="7">
        <v>118.2125</v>
      </c>
      <c r="D449" s="7">
        <v>119.70731707317073</v>
      </c>
      <c r="E449" s="7">
        <v>146.88095238095238</v>
      </c>
      <c r="F449" s="7">
        <v>43.45454545454545</v>
      </c>
      <c r="G449" s="7">
        <v>56.75949367088607</v>
      </c>
      <c r="H449" s="7">
        <v>24.84</v>
      </c>
      <c r="I449" s="115">
        <v>23</v>
      </c>
      <c r="J449" s="9"/>
      <c r="K449" s="47"/>
    </row>
    <row r="450" spans="1:11" ht="12.75">
      <c r="A450" s="72" t="str">
        <f>$A$9</f>
        <v>FŠT TnUAD v Trnave</v>
      </c>
      <c r="B450" s="57">
        <v>13.2</v>
      </c>
      <c r="C450" s="7">
        <v>11.8</v>
      </c>
      <c r="D450" s="7">
        <v>7.9</v>
      </c>
      <c r="E450" s="7"/>
      <c r="F450" s="7"/>
      <c r="G450" s="7"/>
      <c r="H450" s="7"/>
      <c r="I450" s="115"/>
      <c r="J450" s="9"/>
      <c r="K450" s="47"/>
    </row>
    <row r="451" spans="1:11" ht="12.75">
      <c r="A451" s="72" t="str">
        <f>$A$10</f>
        <v>SjF ŽU v Žilině</v>
      </c>
      <c r="B451" s="57">
        <v>5.081492764661081</v>
      </c>
      <c r="C451" s="7">
        <v>136.45</v>
      </c>
      <c r="D451" s="7">
        <v>6.416658632989492</v>
      </c>
      <c r="E451" s="7"/>
      <c r="F451" s="7"/>
      <c r="G451" s="7"/>
      <c r="H451" s="7"/>
      <c r="I451" s="115"/>
      <c r="J451" s="9"/>
      <c r="K451" s="47"/>
    </row>
    <row r="452" spans="1:11" ht="12.75">
      <c r="A452" s="72" t="str">
        <f>$A$11</f>
        <v>FS ČVUT v Praze</v>
      </c>
      <c r="B452" s="57">
        <v>75.07842453816662</v>
      </c>
      <c r="C452" s="7">
        <v>44.45652173913043</v>
      </c>
      <c r="D452" s="7">
        <v>74.22727272727273</v>
      </c>
      <c r="E452" s="7">
        <v>111.58130841121495</v>
      </c>
      <c r="F452" s="7">
        <v>59.96719166326889</v>
      </c>
      <c r="G452" s="7">
        <v>141.25456188455766</v>
      </c>
      <c r="H452" s="7">
        <v>53.301930523255244</v>
      </c>
      <c r="I452" s="115">
        <v>130.3003654950672</v>
      </c>
      <c r="J452" s="9"/>
      <c r="K452" s="47"/>
    </row>
    <row r="453" spans="1:11" ht="12.75">
      <c r="A453" s="72" t="str">
        <f>$A$12</f>
        <v>MTF STU v Bratislave</v>
      </c>
      <c r="B453" s="57">
        <v>15.623045653533458</v>
      </c>
      <c r="C453" s="7">
        <v>19.14804041641151</v>
      </c>
      <c r="D453" s="7">
        <v>13.950786339682146</v>
      </c>
      <c r="E453" s="7">
        <v>25.52</v>
      </c>
      <c r="F453" s="7">
        <v>121.29</v>
      </c>
      <c r="G453" s="7">
        <v>69.23</v>
      </c>
      <c r="H453" s="7">
        <v>114.02</v>
      </c>
      <c r="I453" s="115">
        <v>83.9</v>
      </c>
      <c r="J453" s="9"/>
      <c r="K453" s="47"/>
    </row>
    <row r="454" spans="1:11" ht="12.75">
      <c r="A454" s="72" t="str">
        <f>$A$13</f>
        <v>FS TU v Liberci</v>
      </c>
      <c r="B454" s="67">
        <v>79.282</v>
      </c>
      <c r="C454" s="68">
        <v>68.506</v>
      </c>
      <c r="D454" s="68">
        <v>92.565</v>
      </c>
      <c r="E454" s="68">
        <v>148.83</v>
      </c>
      <c r="F454" s="68">
        <v>131.99</v>
      </c>
      <c r="G454" s="68">
        <v>153.58</v>
      </c>
      <c r="H454" s="68">
        <v>120.86</v>
      </c>
      <c r="I454" s="117"/>
      <c r="J454" s="98"/>
      <c r="K454" s="47"/>
    </row>
    <row r="455" spans="1:11" ht="12.75">
      <c r="A455" s="72" t="str">
        <f>$A$14</f>
        <v>SjF STU v Bratislave</v>
      </c>
      <c r="B455" s="57">
        <v>5.11</v>
      </c>
      <c r="C455" s="7">
        <v>3.67</v>
      </c>
      <c r="D455" s="7">
        <v>5.26</v>
      </c>
      <c r="E455" s="7">
        <v>4.67</v>
      </c>
      <c r="F455" s="7">
        <v>5.28</v>
      </c>
      <c r="G455" s="7">
        <v>6.31</v>
      </c>
      <c r="H455" s="7">
        <v>7.24</v>
      </c>
      <c r="I455" s="115">
        <v>128.196</v>
      </c>
      <c r="J455" s="9">
        <v>47.1</v>
      </c>
      <c r="K455" s="47"/>
    </row>
    <row r="456" spans="1:11" ht="13.5" thickBot="1">
      <c r="A456" s="90" t="str">
        <f>$A$15</f>
        <v>SjF TU v Košiciach</v>
      </c>
      <c r="B456" s="60"/>
      <c r="C456" s="37"/>
      <c r="D456" s="37"/>
      <c r="E456" s="37"/>
      <c r="F456" s="37"/>
      <c r="G456" s="37"/>
      <c r="H456" s="37"/>
      <c r="I456" s="118"/>
      <c r="J456" s="38"/>
      <c r="K456" s="47"/>
    </row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spans="11:12" ht="12.75">
      <c r="K474"/>
      <c r="L474" s="52"/>
    </row>
    <row r="475" spans="11:12" ht="12.75">
      <c r="K475"/>
      <c r="L475" s="52"/>
    </row>
    <row r="476" spans="11:12" ht="12.75">
      <c r="K476"/>
      <c r="L476" s="52"/>
    </row>
    <row r="477" spans="11:12" ht="12.75">
      <c r="K477"/>
      <c r="L477" s="52"/>
    </row>
    <row r="478" spans="11:12" ht="12.75">
      <c r="K478"/>
      <c r="L478" s="52"/>
    </row>
    <row r="479" spans="1:12" ht="13.5" thickBot="1">
      <c r="A479" s="1" t="s">
        <v>69</v>
      </c>
      <c r="K479"/>
      <c r="L479" s="52"/>
    </row>
    <row r="480" spans="1:11" ht="13.5" thickBot="1">
      <c r="A480" s="108"/>
      <c r="B480" s="111">
        <v>2008</v>
      </c>
      <c r="C480" s="29">
        <v>2009</v>
      </c>
      <c r="D480" s="29">
        <v>2010</v>
      </c>
      <c r="E480" s="29">
        <v>2011</v>
      </c>
      <c r="F480" s="30">
        <v>2012</v>
      </c>
      <c r="K480"/>
    </row>
    <row r="481" spans="1:11" ht="12.75">
      <c r="A481" s="71" t="str">
        <f>$A$6</f>
        <v>FS VŠB-TU Ostrava</v>
      </c>
      <c r="B481" s="109">
        <f>1146.336+734.794+197.542+44+170</f>
        <v>2292.672</v>
      </c>
      <c r="C481" s="26">
        <v>2383.32</v>
      </c>
      <c r="D481" s="26">
        <v>4913.59</v>
      </c>
      <c r="E481" s="26">
        <v>9510.948</v>
      </c>
      <c r="F481" s="112">
        <v>14317.655</v>
      </c>
      <c r="K481"/>
    </row>
    <row r="482" spans="1:11" ht="12.75">
      <c r="A482" s="72" t="str">
        <f>$A$7</f>
        <v>FSI VUT v Brně</v>
      </c>
      <c r="B482" s="57">
        <f>20208.91+5405.404+697.111+345.724+660+2000+11050.7+50</f>
        <v>40417.849</v>
      </c>
      <c r="C482" s="7">
        <v>31712.906</v>
      </c>
      <c r="D482" s="7">
        <v>41283.113</v>
      </c>
      <c r="E482" s="7">
        <v>44451.677</v>
      </c>
      <c r="F482" s="95">
        <v>48522.017</v>
      </c>
      <c r="K482"/>
    </row>
    <row r="483" spans="1:11" ht="12.75">
      <c r="A483" s="72" t="str">
        <f>$A$8</f>
        <v>FST ZČU v Plzni</v>
      </c>
      <c r="B483" s="57">
        <f>845.078+183.078+258+44+80+280</f>
        <v>1690.156</v>
      </c>
      <c r="C483" s="7">
        <v>1878.133</v>
      </c>
      <c r="D483" s="7">
        <v>6303.575</v>
      </c>
      <c r="E483" s="7">
        <v>8873.977</v>
      </c>
      <c r="F483" s="95">
        <v>11390.442</v>
      </c>
      <c r="K483"/>
    </row>
    <row r="484" spans="1:11" ht="12.75">
      <c r="A484" s="72" t="str">
        <f>$A$11</f>
        <v>FS ČVUT v Praze</v>
      </c>
      <c r="B484" s="57">
        <f>27028.66+5315.516+661.582+703.767+1131+7683.333+11533.5</f>
        <v>54057.358</v>
      </c>
      <c r="C484" s="7">
        <v>32069.783</v>
      </c>
      <c r="D484" s="7">
        <v>36301.729</v>
      </c>
      <c r="E484" s="7">
        <v>38069.834</v>
      </c>
      <c r="F484" s="95">
        <v>39895.327</v>
      </c>
      <c r="K484"/>
    </row>
    <row r="485" spans="1:11" ht="13.5" thickBot="1">
      <c r="A485" s="76" t="str">
        <f>$A$13</f>
        <v>FS TU v Liberci</v>
      </c>
      <c r="B485" s="88">
        <f>2454.656+945.004+266.319+43.333+320+266.667+613.333</f>
        <v>4909.312</v>
      </c>
      <c r="C485" s="89">
        <v>3674.121</v>
      </c>
      <c r="D485" s="89">
        <v>6268.129</v>
      </c>
      <c r="E485" s="89">
        <v>8627.077</v>
      </c>
      <c r="F485" s="97">
        <v>11298.682</v>
      </c>
      <c r="K485"/>
    </row>
    <row r="486" spans="1:11" ht="13.5" thickBot="1">
      <c r="A486" s="96" t="s">
        <v>65</v>
      </c>
      <c r="B486" s="77" t="s">
        <v>66</v>
      </c>
      <c r="C486" s="78" t="s">
        <v>67</v>
      </c>
      <c r="D486" s="78" t="s">
        <v>68</v>
      </c>
      <c r="E486" s="78" t="s">
        <v>73</v>
      </c>
      <c r="F486" s="79" t="s">
        <v>77</v>
      </c>
      <c r="K486"/>
    </row>
    <row r="487" spans="11:12" ht="12.75">
      <c r="K487"/>
      <c r="L487" s="52"/>
    </row>
    <row r="488" spans="11:12" ht="12.75">
      <c r="K488"/>
      <c r="L488" s="52"/>
    </row>
    <row r="489" spans="11:12" ht="12.75">
      <c r="K489"/>
      <c r="L489" s="52"/>
    </row>
    <row r="490" spans="11:12" ht="12.75">
      <c r="K490"/>
      <c r="L490" s="52"/>
    </row>
    <row r="491" spans="11:12" ht="12.75">
      <c r="K491"/>
      <c r="L491" s="52"/>
    </row>
    <row r="492" spans="11:12" ht="12.75">
      <c r="K492"/>
      <c r="L492" s="52"/>
    </row>
    <row r="493" spans="11:12" ht="12.75">
      <c r="K493"/>
      <c r="L493" s="52"/>
    </row>
    <row r="494" spans="11:12" ht="12.75">
      <c r="K494"/>
      <c r="L494" s="52"/>
    </row>
    <row r="495" spans="11:12" ht="12.75">
      <c r="K495"/>
      <c r="L495" s="52"/>
    </row>
    <row r="496" spans="11:12" ht="12.75">
      <c r="K496"/>
      <c r="L496" s="52"/>
    </row>
    <row r="497" spans="11:12" ht="12.75">
      <c r="K497"/>
      <c r="L497" s="52"/>
    </row>
    <row r="498" spans="11:12" ht="12.75">
      <c r="K498"/>
      <c r="L498" s="52"/>
    </row>
    <row r="499" spans="11:12" ht="12.75">
      <c r="K499"/>
      <c r="L499" s="52"/>
    </row>
    <row r="500" spans="11:12" ht="12.75">
      <c r="K500"/>
      <c r="L500" s="52"/>
    </row>
    <row r="501" spans="11:12" ht="12.75">
      <c r="K501"/>
      <c r="L501" s="52"/>
    </row>
    <row r="502" spans="11:12" ht="12.75">
      <c r="K502"/>
      <c r="L502" s="52"/>
    </row>
    <row r="503" spans="11:12" ht="12.75">
      <c r="K503"/>
      <c r="L503" s="52"/>
    </row>
    <row r="504" spans="11:12" ht="12.75">
      <c r="K504"/>
      <c r="L504" s="52"/>
    </row>
    <row r="505" spans="11:12" ht="12.75">
      <c r="K505"/>
      <c r="L505" s="52"/>
    </row>
    <row r="506" spans="11:12" ht="12.75">
      <c r="K506"/>
      <c r="L506" s="52"/>
    </row>
    <row r="507" spans="11:12" ht="12.75">
      <c r="K507"/>
      <c r="L507" s="52"/>
    </row>
    <row r="508" spans="11:12" ht="12.75">
      <c r="K508"/>
      <c r="L508" s="52"/>
    </row>
    <row r="509" spans="1:12" ht="13.5" thickBot="1">
      <c r="A509" s="1" t="s">
        <v>72</v>
      </c>
      <c r="K509"/>
      <c r="L509" s="52"/>
    </row>
    <row r="510" spans="1:11" ht="13.5" thickBot="1">
      <c r="A510" s="108"/>
      <c r="B510" s="111">
        <v>2008</v>
      </c>
      <c r="C510" s="29">
        <v>2009</v>
      </c>
      <c r="D510" s="29">
        <v>2010</v>
      </c>
      <c r="E510" s="29">
        <v>2011</v>
      </c>
      <c r="F510" s="30">
        <v>2012</v>
      </c>
      <c r="K510"/>
    </row>
    <row r="511" spans="1:11" ht="12.75">
      <c r="A511" s="71" t="str">
        <f>$A$6</f>
        <v>FS VŠB-TU Ostrava</v>
      </c>
      <c r="B511" s="109">
        <v>15.580509683995922</v>
      </c>
      <c r="C511" s="26">
        <v>15.615016707069385</v>
      </c>
      <c r="D511" s="26">
        <v>33.58</v>
      </c>
      <c r="E511" s="26"/>
      <c r="F511" s="112"/>
      <c r="K511"/>
    </row>
    <row r="512" spans="1:11" ht="12.75">
      <c r="A512" s="72" t="str">
        <f>$A$7</f>
        <v>FSI VUT v Brně</v>
      </c>
      <c r="B512" s="57">
        <v>46.42</v>
      </c>
      <c r="C512" s="7">
        <v>112.57</v>
      </c>
      <c r="D512" s="7">
        <v>113.3</v>
      </c>
      <c r="E512" s="7">
        <v>371.83</v>
      </c>
      <c r="F512" s="95">
        <v>401.38</v>
      </c>
      <c r="K512"/>
    </row>
    <row r="513" spans="1:11" ht="12.75">
      <c r="A513" s="72" t="str">
        <f>$A$8</f>
        <v>FST ZČU v Plzni</v>
      </c>
      <c r="B513" s="57">
        <v>16.73</v>
      </c>
      <c r="C513" s="7">
        <v>18.06</v>
      </c>
      <c r="D513" s="7">
        <v>55.78</v>
      </c>
      <c r="E513" s="7">
        <v>83.72</v>
      </c>
      <c r="F513" s="95"/>
      <c r="K513"/>
    </row>
    <row r="514" spans="1:11" ht="12.75">
      <c r="A514" s="72" t="str">
        <f>$A$11</f>
        <v>FS ČVUT v Praze</v>
      </c>
      <c r="B514" s="57">
        <v>179.79205497129706</v>
      </c>
      <c r="C514" s="7">
        <v>102.66667200225375</v>
      </c>
      <c r="D514" s="7">
        <v>113.65921081057388</v>
      </c>
      <c r="E514" s="7">
        <v>109.62256501219476</v>
      </c>
      <c r="F514" s="95">
        <v>107.53371266539625</v>
      </c>
      <c r="K514"/>
    </row>
    <row r="515" spans="1:11" ht="13.5" thickBot="1">
      <c r="A515" s="76" t="str">
        <f>$A$13</f>
        <v>FS TU v Liberci</v>
      </c>
      <c r="B515" s="88">
        <v>50.91</v>
      </c>
      <c r="C515" s="89">
        <v>36.58</v>
      </c>
      <c r="D515" s="89">
        <v>65.75</v>
      </c>
      <c r="E515" s="89"/>
      <c r="F515" s="97"/>
      <c r="K515"/>
    </row>
    <row r="516" spans="1:11" ht="13.5" thickBot="1">
      <c r="A516" s="96" t="s">
        <v>65</v>
      </c>
      <c r="B516" s="77" t="s">
        <v>66</v>
      </c>
      <c r="C516" s="78" t="s">
        <v>67</v>
      </c>
      <c r="D516" s="78" t="s">
        <v>68</v>
      </c>
      <c r="E516" s="78" t="s">
        <v>73</v>
      </c>
      <c r="F516" s="79" t="s">
        <v>77</v>
      </c>
      <c r="K516"/>
    </row>
    <row r="517" spans="11:12" ht="12.75">
      <c r="K517"/>
      <c r="L517" s="52"/>
    </row>
    <row r="518" spans="11:12" ht="12.75">
      <c r="K518"/>
      <c r="L518" s="52"/>
    </row>
    <row r="519" spans="11:12" ht="12.75">
      <c r="K519"/>
      <c r="L519" s="52"/>
    </row>
    <row r="520" spans="11:12" ht="12.75">
      <c r="K520"/>
      <c r="L520" s="52"/>
    </row>
    <row r="521" spans="11:12" ht="12.75">
      <c r="K521"/>
      <c r="L521" s="52"/>
    </row>
    <row r="522" spans="11:12" ht="12.75">
      <c r="K522"/>
      <c r="L522" s="52"/>
    </row>
    <row r="523" spans="11:12" ht="12.75">
      <c r="K523"/>
      <c r="L523" s="52"/>
    </row>
    <row r="524" spans="11:12" ht="12.75">
      <c r="K524"/>
      <c r="L524" s="52"/>
    </row>
    <row r="525" spans="11:12" ht="12.75">
      <c r="K525"/>
      <c r="L525" s="52"/>
    </row>
    <row r="526" spans="11:12" ht="12.75">
      <c r="K526"/>
      <c r="L526" s="52"/>
    </row>
    <row r="527" spans="11:12" ht="12.75">
      <c r="K527"/>
      <c r="L527" s="52"/>
    </row>
    <row r="528" spans="11:12" ht="12.75">
      <c r="K528"/>
      <c r="L528" s="52"/>
    </row>
    <row r="529" spans="11:12" ht="12.75">
      <c r="K529"/>
      <c r="L529" s="52"/>
    </row>
    <row r="530" spans="11:12" ht="12.75">
      <c r="K530"/>
      <c r="L530" s="52"/>
    </row>
    <row r="531" spans="11:12" ht="12.75">
      <c r="K531"/>
      <c r="L531" s="52"/>
    </row>
    <row r="532" spans="11:12" ht="12.75">
      <c r="K532"/>
      <c r="L532" s="52"/>
    </row>
    <row r="533" spans="11:12" ht="12.75">
      <c r="K533"/>
      <c r="L533" s="52"/>
    </row>
    <row r="534" spans="11:12" ht="12.75">
      <c r="K534"/>
      <c r="L534" s="52"/>
    </row>
    <row r="535" spans="1:2" ht="12.75">
      <c r="A535" s="1" t="s">
        <v>74</v>
      </c>
      <c r="B535" s="43"/>
    </row>
    <row r="536" spans="1:12" ht="13.5" thickBot="1">
      <c r="A536" s="1" t="s">
        <v>75</v>
      </c>
      <c r="L536" s="1" t="s">
        <v>59</v>
      </c>
    </row>
    <row r="537" spans="1:21" ht="13.5" thickBot="1">
      <c r="A537" s="128" t="s">
        <v>1</v>
      </c>
      <c r="B537" s="131">
        <v>2004</v>
      </c>
      <c r="C537" s="132">
        <v>2005</v>
      </c>
      <c r="D537" s="132">
        <v>2006</v>
      </c>
      <c r="E537" s="132">
        <v>2007</v>
      </c>
      <c r="F537" s="132">
        <v>2008</v>
      </c>
      <c r="G537" s="132">
        <v>2009</v>
      </c>
      <c r="H537" s="133">
        <v>2010</v>
      </c>
      <c r="I537" s="133">
        <v>2011</v>
      </c>
      <c r="J537" s="134">
        <v>2012</v>
      </c>
      <c r="K537" s="55"/>
      <c r="L537" s="81"/>
      <c r="M537" s="82">
        <v>2004</v>
      </c>
      <c r="N537" s="83">
        <v>2005</v>
      </c>
      <c r="O537" s="83">
        <v>2006</v>
      </c>
      <c r="P537" s="83">
        <v>2007</v>
      </c>
      <c r="Q537" s="83">
        <v>2008</v>
      </c>
      <c r="R537" s="84">
        <v>2009</v>
      </c>
      <c r="S537" s="80">
        <v>2010</v>
      </c>
      <c r="T537" s="80">
        <v>2011</v>
      </c>
      <c r="U537" s="80">
        <v>2012</v>
      </c>
    </row>
    <row r="538" spans="1:21" ht="12.75">
      <c r="A538" s="91" t="s">
        <v>2</v>
      </c>
      <c r="B538" s="129">
        <v>22.7</v>
      </c>
      <c r="C538" s="130">
        <v>21.65</v>
      </c>
      <c r="D538" s="130">
        <v>22.151</v>
      </c>
      <c r="E538" s="130">
        <v>22.7</v>
      </c>
      <c r="F538" s="130">
        <v>26.75</v>
      </c>
      <c r="G538" s="130">
        <v>25.1</v>
      </c>
      <c r="H538" s="130">
        <v>23.6</v>
      </c>
      <c r="I538" s="140"/>
      <c r="J538" s="141"/>
      <c r="K538" s="51"/>
      <c r="L538" s="85" t="s">
        <v>28</v>
      </c>
      <c r="M538" s="56">
        <f aca="true" t="shared" si="13" ref="M538:R538">B548/B545</f>
        <v>16.959522477149783</v>
      </c>
      <c r="N538" s="12">
        <f t="shared" si="13"/>
        <v>18.051196733088823</v>
      </c>
      <c r="O538" s="12">
        <f t="shared" si="13"/>
        <v>16.88127126308083</v>
      </c>
      <c r="P538" s="12">
        <f t="shared" si="13"/>
        <v>17.7605086541858</v>
      </c>
      <c r="Q538" s="12">
        <f t="shared" si="13"/>
        <v>15.969686531174647</v>
      </c>
      <c r="R538" s="12">
        <f t="shared" si="13"/>
        <v>15.165713498242955</v>
      </c>
      <c r="S538" s="12">
        <f>H548/H545</f>
        <v>15.834730015302775</v>
      </c>
      <c r="T538" s="135" t="e">
        <f>I548/I545</f>
        <v>#DIV/0!</v>
      </c>
      <c r="U538" s="135" t="e">
        <f>J548/J545</f>
        <v>#DIV/0!</v>
      </c>
    </row>
    <row r="539" spans="1:21" ht="12.75">
      <c r="A539" s="92" t="s">
        <v>3</v>
      </c>
      <c r="B539" s="44">
        <v>34.825</v>
      </c>
      <c r="C539" s="2">
        <v>35.375</v>
      </c>
      <c r="D539" s="2">
        <v>36.275</v>
      </c>
      <c r="E539" s="2">
        <v>34.63</v>
      </c>
      <c r="F539" s="2">
        <v>30.7</v>
      </c>
      <c r="G539" s="2">
        <v>33.03</v>
      </c>
      <c r="H539" s="2">
        <v>33.63</v>
      </c>
      <c r="I539" s="142"/>
      <c r="J539" s="143"/>
      <c r="K539" s="51"/>
      <c r="L539" s="86" t="s">
        <v>29</v>
      </c>
      <c r="M539" s="57">
        <f aca="true" t="shared" si="14" ref="M539:U539">B549/B544</f>
        <v>4.206866579747936</v>
      </c>
      <c r="N539" s="7">
        <f t="shared" si="14"/>
        <v>4.1385357299430074</v>
      </c>
      <c r="O539" s="7">
        <f t="shared" si="14"/>
        <v>4.2789169205490705</v>
      </c>
      <c r="P539" s="7">
        <f t="shared" si="14"/>
        <v>3.924646781789639</v>
      </c>
      <c r="Q539" s="7">
        <f t="shared" si="14"/>
        <v>3.6901653611836376</v>
      </c>
      <c r="R539" s="7">
        <f t="shared" si="14"/>
        <v>4.438327885773266</v>
      </c>
      <c r="S539" s="7">
        <f t="shared" si="14"/>
        <v>4.420758343526122</v>
      </c>
      <c r="T539" s="136" t="e">
        <f t="shared" si="14"/>
        <v>#DIV/0!</v>
      </c>
      <c r="U539" s="136" t="e">
        <f t="shared" si="14"/>
        <v>#DIV/0!</v>
      </c>
    </row>
    <row r="540" spans="1:21" ht="12.75">
      <c r="A540" s="92" t="s">
        <v>4</v>
      </c>
      <c r="B540" s="44">
        <v>75.45</v>
      </c>
      <c r="C540" s="2">
        <v>74.21</v>
      </c>
      <c r="D540" s="2">
        <v>79.9</v>
      </c>
      <c r="E540" s="2">
        <v>83.22</v>
      </c>
      <c r="F540" s="2">
        <v>86.7</v>
      </c>
      <c r="G540" s="2">
        <v>86</v>
      </c>
      <c r="H540" s="2">
        <v>79</v>
      </c>
      <c r="I540" s="142"/>
      <c r="J540" s="143"/>
      <c r="K540" s="51"/>
      <c r="L540" s="86" t="s">
        <v>51</v>
      </c>
      <c r="M540" s="58">
        <f aca="true" t="shared" si="15" ref="M540:U540">B560/B548</f>
        <v>0.04663440387153542</v>
      </c>
      <c r="N540" s="33">
        <f t="shared" si="15"/>
        <v>0.03142019271051529</v>
      </c>
      <c r="O540" s="33">
        <f t="shared" si="15"/>
        <v>0.05229591836734694</v>
      </c>
      <c r="P540" s="33">
        <f t="shared" si="15"/>
        <v>0.026252983293556086</v>
      </c>
      <c r="Q540" s="33">
        <f t="shared" si="15"/>
        <v>0.04184641932700604</v>
      </c>
      <c r="R540" s="33">
        <f t="shared" si="15"/>
        <v>0.06792367105860972</v>
      </c>
      <c r="S540" s="33">
        <f t="shared" si="15"/>
        <v>0.04509894155545329</v>
      </c>
      <c r="T540" s="137" t="e">
        <f t="shared" si="15"/>
        <v>#DIV/0!</v>
      </c>
      <c r="U540" s="137" t="e">
        <f t="shared" si="15"/>
        <v>#DIV/0!</v>
      </c>
    </row>
    <row r="541" spans="1:21" ht="12.75">
      <c r="A541" s="92" t="s">
        <v>18</v>
      </c>
      <c r="B541" s="44">
        <v>1.05</v>
      </c>
      <c r="C541" s="2">
        <v>1</v>
      </c>
      <c r="D541" s="2">
        <v>1</v>
      </c>
      <c r="E541" s="2">
        <v>1</v>
      </c>
      <c r="F541" s="2">
        <v>1</v>
      </c>
      <c r="G541" s="2">
        <v>1</v>
      </c>
      <c r="H541" s="2">
        <v>1</v>
      </c>
      <c r="I541" s="142"/>
      <c r="J541" s="143"/>
      <c r="K541" s="51"/>
      <c r="L541" s="86" t="s">
        <v>55</v>
      </c>
      <c r="M541" s="57">
        <f aca="true" t="shared" si="16" ref="M541:U544">B556</f>
        <v>45.8</v>
      </c>
      <c r="N541" s="7">
        <f t="shared" si="16"/>
        <v>51.8</v>
      </c>
      <c r="O541" s="7">
        <f t="shared" si="16"/>
        <v>60.1</v>
      </c>
      <c r="P541" s="7">
        <f t="shared" si="16"/>
        <v>58.2</v>
      </c>
      <c r="Q541" s="7">
        <f t="shared" si="16"/>
        <v>49.4</v>
      </c>
      <c r="R541" s="7">
        <f t="shared" si="16"/>
        <v>54.166666666666664</v>
      </c>
      <c r="S541" s="7">
        <f t="shared" si="16"/>
        <v>62.92134831460674</v>
      </c>
      <c r="T541" s="136">
        <f t="shared" si="16"/>
        <v>0</v>
      </c>
      <c r="U541" s="136">
        <f t="shared" si="16"/>
        <v>0</v>
      </c>
    </row>
    <row r="542" spans="1:21" ht="12.75">
      <c r="A542" s="92" t="s">
        <v>5</v>
      </c>
      <c r="B542" s="44">
        <v>1</v>
      </c>
      <c r="C542" s="2">
        <v>3.3</v>
      </c>
      <c r="D542" s="2">
        <v>3.3</v>
      </c>
      <c r="E542" s="2">
        <v>2.53</v>
      </c>
      <c r="F542" s="2">
        <v>2</v>
      </c>
      <c r="G542" s="2">
        <v>7.5</v>
      </c>
      <c r="H542" s="2">
        <v>9.1</v>
      </c>
      <c r="I542" s="142"/>
      <c r="J542" s="143"/>
      <c r="K542" s="51"/>
      <c r="L542" s="86" t="s">
        <v>54</v>
      </c>
      <c r="M542" s="57">
        <f t="shared" si="16"/>
        <v>81.2</v>
      </c>
      <c r="N542" s="7">
        <f t="shared" si="16"/>
        <v>87.3</v>
      </c>
      <c r="O542" s="7">
        <f t="shared" si="16"/>
        <v>87.8</v>
      </c>
      <c r="P542" s="7">
        <f t="shared" si="16"/>
        <v>75</v>
      </c>
      <c r="Q542" s="7">
        <f t="shared" si="16"/>
        <v>80.6</v>
      </c>
      <c r="R542" s="7">
        <f t="shared" si="16"/>
        <v>80.61797752808988</v>
      </c>
      <c r="S542" s="7">
        <f t="shared" si="16"/>
        <v>90.15384615384616</v>
      </c>
      <c r="T542" s="136">
        <f t="shared" si="16"/>
        <v>0</v>
      </c>
      <c r="U542" s="136">
        <f t="shared" si="16"/>
        <v>0</v>
      </c>
    </row>
    <row r="543" spans="1:21" ht="12.75">
      <c r="A543" s="92" t="s">
        <v>17</v>
      </c>
      <c r="B543" s="44">
        <v>53.7</v>
      </c>
      <c r="C543" s="2">
        <v>53.966</v>
      </c>
      <c r="D543" s="2">
        <v>53.488</v>
      </c>
      <c r="E543" s="2">
        <v>51.48</v>
      </c>
      <c r="F543" s="2">
        <v>49.7</v>
      </c>
      <c r="G543" s="2">
        <v>45.8</v>
      </c>
      <c r="H543" s="2">
        <v>39.65</v>
      </c>
      <c r="I543" s="142"/>
      <c r="J543" s="143"/>
      <c r="K543" s="51"/>
      <c r="L543" s="86" t="s">
        <v>53</v>
      </c>
      <c r="M543" s="57">
        <f t="shared" si="16"/>
        <v>92.4</v>
      </c>
      <c r="N543" s="7">
        <f t="shared" si="16"/>
        <v>88.5</v>
      </c>
      <c r="O543" s="7">
        <f t="shared" si="16"/>
        <v>85.8</v>
      </c>
      <c r="P543" s="7">
        <f t="shared" si="16"/>
        <v>77.9</v>
      </c>
      <c r="Q543" s="7">
        <f t="shared" si="16"/>
        <v>76.6</v>
      </c>
      <c r="R543" s="7">
        <f t="shared" si="16"/>
        <v>82.26950354609929</v>
      </c>
      <c r="S543" s="7">
        <f t="shared" si="16"/>
        <v>81.18466898954703</v>
      </c>
      <c r="T543" s="136">
        <f t="shared" si="16"/>
        <v>0</v>
      </c>
      <c r="U543" s="136">
        <f t="shared" si="16"/>
        <v>0</v>
      </c>
    </row>
    <row r="544" spans="1:21" ht="12.75">
      <c r="A544" s="92" t="s">
        <v>6</v>
      </c>
      <c r="B544" s="45">
        <f aca="true" t="shared" si="17" ref="B544:J544">B538+B539</f>
        <v>57.525000000000006</v>
      </c>
      <c r="C544" s="5">
        <f t="shared" si="17"/>
        <v>57.025</v>
      </c>
      <c r="D544" s="5">
        <f t="shared" si="17"/>
        <v>58.426</v>
      </c>
      <c r="E544" s="5">
        <f t="shared" si="17"/>
        <v>57.33</v>
      </c>
      <c r="F544" s="5">
        <f t="shared" si="17"/>
        <v>57.45</v>
      </c>
      <c r="G544" s="5">
        <f>G538+G539</f>
        <v>58.13</v>
      </c>
      <c r="H544" s="5">
        <f>H538+H539</f>
        <v>57.230000000000004</v>
      </c>
      <c r="I544" s="144">
        <f>I538+I539</f>
        <v>0</v>
      </c>
      <c r="J544" s="145">
        <f t="shared" si="17"/>
        <v>0</v>
      </c>
      <c r="K544" s="50"/>
      <c r="L544" s="86" t="s">
        <v>60</v>
      </c>
      <c r="M544" s="57">
        <f t="shared" si="16"/>
        <v>85.8</v>
      </c>
      <c r="N544" s="7">
        <f t="shared" si="16"/>
        <v>74.4</v>
      </c>
      <c r="O544" s="7">
        <f t="shared" si="16"/>
        <v>74.1</v>
      </c>
      <c r="P544" s="7">
        <f t="shared" si="16"/>
        <v>71.2</v>
      </c>
      <c r="Q544" s="7">
        <f t="shared" si="16"/>
        <v>75.2</v>
      </c>
      <c r="R544" s="7">
        <f t="shared" si="16"/>
        <v>67.8</v>
      </c>
      <c r="S544" s="7">
        <f t="shared" si="16"/>
        <v>75.2</v>
      </c>
      <c r="T544" s="136">
        <f t="shared" si="16"/>
        <v>0</v>
      </c>
      <c r="U544" s="136">
        <f t="shared" si="16"/>
        <v>0</v>
      </c>
    </row>
    <row r="545" spans="1:21" ht="12.75">
      <c r="A545" s="92" t="s">
        <v>0</v>
      </c>
      <c r="B545" s="45">
        <f aca="true" t="shared" si="18" ref="B545:J545">SUM(B538:B541)</f>
        <v>134.02500000000003</v>
      </c>
      <c r="C545" s="5">
        <f t="shared" si="18"/>
        <v>132.23499999999999</v>
      </c>
      <c r="D545" s="5">
        <f t="shared" si="18"/>
        <v>139.32600000000002</v>
      </c>
      <c r="E545" s="5">
        <f t="shared" si="18"/>
        <v>141.55</v>
      </c>
      <c r="F545" s="5">
        <f t="shared" si="18"/>
        <v>145.15</v>
      </c>
      <c r="G545" s="5">
        <f>SUM(G538:G541)</f>
        <v>145.13</v>
      </c>
      <c r="H545" s="5">
        <f>SUM(H538:H541)</f>
        <v>137.23000000000002</v>
      </c>
      <c r="I545" s="144">
        <f>SUM(I538:I541)</f>
        <v>0</v>
      </c>
      <c r="J545" s="145">
        <f t="shared" si="18"/>
        <v>0</v>
      </c>
      <c r="K545" s="50"/>
      <c r="L545" s="86" t="s">
        <v>22</v>
      </c>
      <c r="M545" s="57">
        <f aca="true" t="shared" si="19" ref="M545:U545">B550/B546</f>
        <v>621.9735155916275</v>
      </c>
      <c r="N545" s="7">
        <f t="shared" si="19"/>
        <v>440.8288437629507</v>
      </c>
      <c r="O545" s="7">
        <f t="shared" si="19"/>
        <v>508.86174383566083</v>
      </c>
      <c r="P545" s="7">
        <f t="shared" si="19"/>
        <v>393.08386234547277</v>
      </c>
      <c r="Q545" s="7">
        <f t="shared" si="19"/>
        <v>552.9520605550883</v>
      </c>
      <c r="R545" s="7">
        <f t="shared" si="19"/>
        <v>489.85220173701055</v>
      </c>
      <c r="S545" s="7">
        <f t="shared" si="19"/>
        <v>700.8141112618724</v>
      </c>
      <c r="T545" s="136" t="e">
        <f t="shared" si="19"/>
        <v>#DIV/0!</v>
      </c>
      <c r="U545" s="136" t="e">
        <f t="shared" si="19"/>
        <v>#DIV/0!</v>
      </c>
    </row>
    <row r="546" spans="1:21" ht="12.75">
      <c r="A546" s="92" t="s">
        <v>8</v>
      </c>
      <c r="B546" s="45">
        <f aca="true" t="shared" si="20" ref="B546:J546">B538+B539+B542</f>
        <v>58.525000000000006</v>
      </c>
      <c r="C546" s="5">
        <f t="shared" si="20"/>
        <v>60.324999999999996</v>
      </c>
      <c r="D546" s="5">
        <f t="shared" si="20"/>
        <v>61.726</v>
      </c>
      <c r="E546" s="5">
        <f t="shared" si="20"/>
        <v>59.86</v>
      </c>
      <c r="F546" s="5">
        <f t="shared" si="20"/>
        <v>59.45</v>
      </c>
      <c r="G546" s="5">
        <f>G538+G539+G542</f>
        <v>65.63</v>
      </c>
      <c r="H546" s="5">
        <f>H538+H539+H542</f>
        <v>66.33</v>
      </c>
      <c r="I546" s="144">
        <f>I538+I539+I542</f>
        <v>0</v>
      </c>
      <c r="J546" s="145">
        <f t="shared" si="20"/>
        <v>0</v>
      </c>
      <c r="K546" s="50"/>
      <c r="L546" s="86" t="s">
        <v>23</v>
      </c>
      <c r="M546" s="57">
        <f aca="true" t="shared" si="21" ref="M546:U546">B551/B545</f>
        <v>89.0281663868681</v>
      </c>
      <c r="N546" s="7">
        <f t="shared" si="21"/>
        <v>98.19639278557115</v>
      </c>
      <c r="O546" s="7">
        <f t="shared" si="21"/>
        <v>104.03657608773666</v>
      </c>
      <c r="P546" s="7">
        <f t="shared" si="21"/>
        <v>122.458495231367</v>
      </c>
      <c r="Q546" s="7">
        <f t="shared" si="21"/>
        <v>114.61246985876679</v>
      </c>
      <c r="R546" s="7">
        <f t="shared" si="21"/>
        <v>90.74622752015435</v>
      </c>
      <c r="S546" s="7">
        <f t="shared" si="21"/>
        <v>143.4234496830139</v>
      </c>
      <c r="T546" s="136" t="e">
        <f t="shared" si="21"/>
        <v>#DIV/0!</v>
      </c>
      <c r="U546" s="136" t="e">
        <f t="shared" si="21"/>
        <v>#DIV/0!</v>
      </c>
    </row>
    <row r="547" spans="1:21" ht="12.75">
      <c r="A547" s="92" t="s">
        <v>7</v>
      </c>
      <c r="B547" s="45">
        <f aca="true" t="shared" si="22" ref="B547:J547">SUM(B538:B543)</f>
        <v>188.72500000000002</v>
      </c>
      <c r="C547" s="5">
        <f t="shared" si="22"/>
        <v>189.501</v>
      </c>
      <c r="D547" s="5">
        <f t="shared" si="22"/>
        <v>196.11400000000003</v>
      </c>
      <c r="E547" s="5">
        <f t="shared" si="22"/>
        <v>195.56</v>
      </c>
      <c r="F547" s="5">
        <f t="shared" si="22"/>
        <v>196.85000000000002</v>
      </c>
      <c r="G547" s="5">
        <f>SUM(G538:G543)</f>
        <v>198.43</v>
      </c>
      <c r="H547" s="5">
        <f>SUM(H538:H543)</f>
        <v>185.98000000000002</v>
      </c>
      <c r="I547" s="144">
        <f>SUM(I538:I543)</f>
        <v>0</v>
      </c>
      <c r="J547" s="145">
        <f t="shared" si="22"/>
        <v>0</v>
      </c>
      <c r="K547" s="50"/>
      <c r="L547" s="86" t="s">
        <v>24</v>
      </c>
      <c r="M547" s="59">
        <f aca="true" t="shared" si="23" ref="M547:U547">B544/B545</f>
        <v>0.4292109681029658</v>
      </c>
      <c r="N547" s="39">
        <f t="shared" si="23"/>
        <v>0.43123983816689987</v>
      </c>
      <c r="O547" s="39">
        <f t="shared" si="23"/>
        <v>0.41934742976903083</v>
      </c>
      <c r="P547" s="39">
        <f t="shared" si="23"/>
        <v>0.4050158954433062</v>
      </c>
      <c r="Q547" s="39">
        <f t="shared" si="23"/>
        <v>0.3957974509128488</v>
      </c>
      <c r="R547" s="39">
        <f t="shared" si="23"/>
        <v>0.4005374491834907</v>
      </c>
      <c r="S547" s="39">
        <f t="shared" si="23"/>
        <v>0.4170370910150841</v>
      </c>
      <c r="T547" s="138" t="e">
        <f t="shared" si="23"/>
        <v>#DIV/0!</v>
      </c>
      <c r="U547" s="138" t="e">
        <f t="shared" si="23"/>
        <v>#DIV/0!</v>
      </c>
    </row>
    <row r="548" spans="1:21" ht="12.75">
      <c r="A548" s="92" t="s">
        <v>9</v>
      </c>
      <c r="B548" s="44">
        <v>2273</v>
      </c>
      <c r="C548" s="2">
        <v>2387</v>
      </c>
      <c r="D548" s="2">
        <v>2352</v>
      </c>
      <c r="E548" s="2">
        <v>2514</v>
      </c>
      <c r="F548" s="2">
        <v>2318</v>
      </c>
      <c r="G548" s="2">
        <f>1639+562</f>
        <v>2201</v>
      </c>
      <c r="H548" s="2">
        <v>2173</v>
      </c>
      <c r="I548" s="142"/>
      <c r="J548" s="143"/>
      <c r="K548" s="51"/>
      <c r="L548" s="86" t="s">
        <v>25</v>
      </c>
      <c r="M548" s="57">
        <f aca="true" t="shared" si="24" ref="M548:U550">B552</f>
        <v>64</v>
      </c>
      <c r="N548" s="7">
        <f t="shared" si="24"/>
        <v>63.28</v>
      </c>
      <c r="O548" s="7">
        <f t="shared" si="24"/>
        <v>62.97</v>
      </c>
      <c r="P548" s="7">
        <f t="shared" si="24"/>
        <v>62.36</v>
      </c>
      <c r="Q548" s="7">
        <f t="shared" si="24"/>
        <v>61.8</v>
      </c>
      <c r="R548" s="7">
        <f t="shared" si="24"/>
        <v>61.7</v>
      </c>
      <c r="S548" s="7">
        <f t="shared" si="24"/>
        <v>59.85</v>
      </c>
      <c r="T548" s="136">
        <f t="shared" si="24"/>
        <v>0</v>
      </c>
      <c r="U548" s="136">
        <f t="shared" si="24"/>
        <v>0</v>
      </c>
    </row>
    <row r="549" spans="1:21" ht="12.75">
      <c r="A549" s="92" t="s">
        <v>10</v>
      </c>
      <c r="B549" s="44">
        <v>242</v>
      </c>
      <c r="C549" s="2">
        <v>236</v>
      </c>
      <c r="D549" s="2">
        <v>250</v>
      </c>
      <c r="E549" s="2">
        <v>225</v>
      </c>
      <c r="F549" s="2">
        <v>212</v>
      </c>
      <c r="G549" s="2">
        <v>258</v>
      </c>
      <c r="H549" s="2">
        <f>2426-H548</f>
        <v>253</v>
      </c>
      <c r="I549" s="142"/>
      <c r="J549" s="143"/>
      <c r="K549" s="51"/>
      <c r="L549" s="86" t="s">
        <v>26</v>
      </c>
      <c r="M549" s="57">
        <f t="shared" si="24"/>
        <v>53.16</v>
      </c>
      <c r="N549" s="7">
        <f t="shared" si="24"/>
        <v>53.8</v>
      </c>
      <c r="O549" s="7">
        <f t="shared" si="24"/>
        <v>53.68</v>
      </c>
      <c r="P549" s="7">
        <f t="shared" si="24"/>
        <v>55.63</v>
      </c>
      <c r="Q549" s="7">
        <f t="shared" si="24"/>
        <v>55.9</v>
      </c>
      <c r="R549" s="7">
        <f t="shared" si="24"/>
        <v>54.14</v>
      </c>
      <c r="S549" s="7">
        <f t="shared" si="24"/>
        <v>53.45</v>
      </c>
      <c r="T549" s="136">
        <f t="shared" si="24"/>
        <v>0</v>
      </c>
      <c r="U549" s="136">
        <f t="shared" si="24"/>
        <v>0</v>
      </c>
    </row>
    <row r="550" spans="1:21" ht="12.75">
      <c r="A550" s="92" t="s">
        <v>13</v>
      </c>
      <c r="B550" s="44">
        <v>36401</v>
      </c>
      <c r="C550" s="2">
        <v>26593</v>
      </c>
      <c r="D550" s="2">
        <v>31410</v>
      </c>
      <c r="E550" s="2">
        <v>23530</v>
      </c>
      <c r="F550" s="2">
        <v>32873</v>
      </c>
      <c r="G550" s="2">
        <v>32149</v>
      </c>
      <c r="H550" s="2">
        <v>46485</v>
      </c>
      <c r="I550" s="142"/>
      <c r="J550" s="143"/>
      <c r="K550" s="51"/>
      <c r="L550" s="86" t="s">
        <v>27</v>
      </c>
      <c r="M550" s="57">
        <f t="shared" si="24"/>
        <v>40.42</v>
      </c>
      <c r="N550" s="7">
        <f t="shared" si="24"/>
        <v>40.16</v>
      </c>
      <c r="O550" s="7">
        <f t="shared" si="24"/>
        <v>40.235</v>
      </c>
      <c r="P550" s="7">
        <f t="shared" si="24"/>
        <v>40.5</v>
      </c>
      <c r="Q550" s="7">
        <f t="shared" si="24"/>
        <v>40.3</v>
      </c>
      <c r="R550" s="7">
        <f t="shared" si="24"/>
        <v>39.5</v>
      </c>
      <c r="S550" s="7">
        <f t="shared" si="24"/>
        <v>40.68</v>
      </c>
      <c r="T550" s="136">
        <f t="shared" si="24"/>
        <v>0</v>
      </c>
      <c r="U550" s="136">
        <f t="shared" si="24"/>
        <v>0</v>
      </c>
    </row>
    <row r="551" spans="1:21" ht="12.75">
      <c r="A551" s="92" t="s">
        <v>14</v>
      </c>
      <c r="B551" s="44">
        <v>11932</v>
      </c>
      <c r="C551" s="2">
        <v>12985</v>
      </c>
      <c r="D551" s="2">
        <v>14495</v>
      </c>
      <c r="E551" s="2">
        <v>17334</v>
      </c>
      <c r="F551" s="2">
        <v>16636</v>
      </c>
      <c r="G551" s="2">
        <v>13170</v>
      </c>
      <c r="H551" s="2">
        <v>19682</v>
      </c>
      <c r="I551" s="142"/>
      <c r="J551" s="143"/>
      <c r="K551" s="51"/>
      <c r="L551" s="86" t="s">
        <v>56</v>
      </c>
      <c r="M551" s="57">
        <f aca="true" t="shared" si="25" ref="M551:U551">B561/B545</f>
        <v>60.421563141204985</v>
      </c>
      <c r="N551" s="7">
        <f t="shared" si="25"/>
        <v>71.51661814194428</v>
      </c>
      <c r="O551" s="7">
        <f t="shared" si="25"/>
        <v>70.45346884285775</v>
      </c>
      <c r="P551" s="7">
        <f t="shared" si="25"/>
        <v>87.16354645001765</v>
      </c>
      <c r="Q551" s="7">
        <f t="shared" si="25"/>
        <v>33.985532208060626</v>
      </c>
      <c r="R551" s="7">
        <f t="shared" si="25"/>
        <v>16.688486184799835</v>
      </c>
      <c r="S551" s="7">
        <f t="shared" si="25"/>
        <v>6.070101289805435</v>
      </c>
      <c r="T551" s="136" t="e">
        <f t="shared" si="25"/>
        <v>#DIV/0!</v>
      </c>
      <c r="U551" s="136" t="e">
        <f t="shared" si="25"/>
        <v>#DIV/0!</v>
      </c>
    </row>
    <row r="552" spans="1:21" ht="13.5" thickBot="1">
      <c r="A552" s="92" t="s">
        <v>20</v>
      </c>
      <c r="B552" s="44">
        <v>64</v>
      </c>
      <c r="C552" s="2">
        <v>63.28</v>
      </c>
      <c r="D552" s="2">
        <v>62.97</v>
      </c>
      <c r="E552" s="2">
        <v>62.36</v>
      </c>
      <c r="F552" s="2">
        <v>61.8</v>
      </c>
      <c r="G552" s="2">
        <v>61.7</v>
      </c>
      <c r="H552" s="2">
        <v>59.85</v>
      </c>
      <c r="I552" s="142"/>
      <c r="J552" s="143"/>
      <c r="K552" s="51"/>
      <c r="L552" s="87" t="s">
        <v>71</v>
      </c>
      <c r="M552" s="74"/>
      <c r="N552" s="75"/>
      <c r="O552" s="75"/>
      <c r="P552" s="75"/>
      <c r="Q552" s="37">
        <f>F562/(SUM(F538:F542))</f>
        <v>15.580509683995922</v>
      </c>
      <c r="R552" s="37">
        <f>G562/(SUM(G538:G542))</f>
        <v>15.615016707069385</v>
      </c>
      <c r="S552" s="37">
        <f>H562/(SUM(H538:H542))</f>
        <v>33.57882867491286</v>
      </c>
      <c r="T552" s="139" t="e">
        <f>I562/(SUM(I538:I542))</f>
        <v>#DIV/0!</v>
      </c>
      <c r="U552" s="139" t="e">
        <f>J562/(SUM(J538:J542))</f>
        <v>#DIV/0!</v>
      </c>
    </row>
    <row r="553" spans="1:11" ht="12.75">
      <c r="A553" s="92" t="s">
        <v>11</v>
      </c>
      <c r="B553" s="44">
        <v>53.16</v>
      </c>
      <c r="C553" s="2">
        <v>53.8</v>
      </c>
      <c r="D553" s="2">
        <v>53.68</v>
      </c>
      <c r="E553" s="2">
        <v>55.63</v>
      </c>
      <c r="F553" s="2">
        <v>55.9</v>
      </c>
      <c r="G553" s="2">
        <v>54.14</v>
      </c>
      <c r="H553" s="2">
        <v>53.45</v>
      </c>
      <c r="I553" s="142"/>
      <c r="J553" s="143"/>
      <c r="K553" s="51"/>
    </row>
    <row r="554" spans="1:11" ht="12.75">
      <c r="A554" s="92" t="s">
        <v>12</v>
      </c>
      <c r="B554" s="44">
        <v>40.42</v>
      </c>
      <c r="C554" s="2">
        <v>40.16</v>
      </c>
      <c r="D554" s="2">
        <v>40.235</v>
      </c>
      <c r="E554" s="2">
        <v>40.5</v>
      </c>
      <c r="F554" s="2">
        <v>40.3</v>
      </c>
      <c r="G554" s="2">
        <v>39.5</v>
      </c>
      <c r="H554" s="2">
        <v>40.68</v>
      </c>
      <c r="I554" s="142"/>
      <c r="J554" s="143"/>
      <c r="K554" s="51"/>
    </row>
    <row r="555" spans="1:11" ht="13.5" customHeight="1">
      <c r="A555" s="92" t="s">
        <v>19</v>
      </c>
      <c r="B555" s="44">
        <v>37.3</v>
      </c>
      <c r="C555" s="2">
        <v>49</v>
      </c>
      <c r="D555" s="2">
        <v>50</v>
      </c>
      <c r="E555" s="2">
        <v>51</v>
      </c>
      <c r="F555" s="2">
        <v>52</v>
      </c>
      <c r="G555" s="2">
        <v>53</v>
      </c>
      <c r="H555" s="2">
        <v>54</v>
      </c>
      <c r="I555" s="142"/>
      <c r="J555" s="143"/>
      <c r="K555" s="51"/>
    </row>
    <row r="556" spans="1:11" ht="12.75">
      <c r="A556" s="92" t="s">
        <v>16</v>
      </c>
      <c r="B556" s="63">
        <v>45.8</v>
      </c>
      <c r="C556" s="64">
        <v>51.8</v>
      </c>
      <c r="D556" s="64">
        <v>60.1</v>
      </c>
      <c r="E556" s="64">
        <v>58.2</v>
      </c>
      <c r="F556" s="64">
        <v>49.4</v>
      </c>
      <c r="G556" s="64">
        <f>100*325/600</f>
        <v>54.166666666666664</v>
      </c>
      <c r="H556" s="64">
        <f>100*392/623</f>
        <v>62.92134831460674</v>
      </c>
      <c r="I556" s="146"/>
      <c r="J556" s="147"/>
      <c r="K556" s="51"/>
    </row>
    <row r="557" spans="1:11" ht="12.75">
      <c r="A557" s="92" t="s">
        <v>57</v>
      </c>
      <c r="B557" s="63">
        <v>81.2</v>
      </c>
      <c r="C557" s="64">
        <v>87.3</v>
      </c>
      <c r="D557" s="64">
        <v>87.8</v>
      </c>
      <c r="E557" s="64">
        <v>75</v>
      </c>
      <c r="F557" s="64">
        <v>80.6</v>
      </c>
      <c r="G557" s="64">
        <f>100*287/356</f>
        <v>80.61797752808988</v>
      </c>
      <c r="H557" s="64">
        <f>100*293/325</f>
        <v>90.15384615384616</v>
      </c>
      <c r="I557" s="146"/>
      <c r="J557" s="147"/>
      <c r="K557" s="51"/>
    </row>
    <row r="558" spans="1:11" ht="12.75">
      <c r="A558" s="92" t="s">
        <v>58</v>
      </c>
      <c r="B558" s="63">
        <v>92.4</v>
      </c>
      <c r="C558" s="64">
        <v>88.5</v>
      </c>
      <c r="D558" s="64">
        <v>85.8</v>
      </c>
      <c r="E558" s="64">
        <v>77.9</v>
      </c>
      <c r="F558" s="64">
        <v>76.6</v>
      </c>
      <c r="G558" s="64">
        <f>100*232/282</f>
        <v>82.26950354609929</v>
      </c>
      <c r="H558" s="64">
        <f>100*233/287</f>
        <v>81.18466898954703</v>
      </c>
      <c r="I558" s="146"/>
      <c r="J558" s="147"/>
      <c r="K558" s="51"/>
    </row>
    <row r="559" spans="1:11" ht="12.75">
      <c r="A559" s="92" t="s">
        <v>61</v>
      </c>
      <c r="B559" s="61">
        <v>85.8</v>
      </c>
      <c r="C559" s="62">
        <v>74.4</v>
      </c>
      <c r="D559" s="62">
        <v>74.1</v>
      </c>
      <c r="E559" s="62">
        <v>71.2</v>
      </c>
      <c r="F559" s="62">
        <v>75.2</v>
      </c>
      <c r="G559" s="62">
        <v>67.8</v>
      </c>
      <c r="H559" s="62">
        <v>75.2</v>
      </c>
      <c r="I559" s="148"/>
      <c r="J559" s="149"/>
      <c r="K559" s="51"/>
    </row>
    <row r="560" spans="1:11" ht="12.75">
      <c r="A560" s="92" t="s">
        <v>15</v>
      </c>
      <c r="B560" s="44">
        <v>106</v>
      </c>
      <c r="C560" s="2">
        <v>75</v>
      </c>
      <c r="D560" s="2">
        <v>123</v>
      </c>
      <c r="E560" s="2">
        <v>66</v>
      </c>
      <c r="F560" s="2">
        <v>97</v>
      </c>
      <c r="G560" s="2">
        <v>149.5</v>
      </c>
      <c r="H560" s="2">
        <v>98</v>
      </c>
      <c r="I560" s="142"/>
      <c r="J560" s="143"/>
      <c r="K560" s="51"/>
    </row>
    <row r="561" spans="1:10" ht="12.75">
      <c r="A561" s="93" t="s">
        <v>62</v>
      </c>
      <c r="B561" s="44">
        <v>8098</v>
      </c>
      <c r="C561" s="2">
        <v>9457</v>
      </c>
      <c r="D561" s="2">
        <v>9816</v>
      </c>
      <c r="E561" s="2">
        <v>12338</v>
      </c>
      <c r="F561" s="2">
        <v>4933</v>
      </c>
      <c r="G561" s="2">
        <v>2422</v>
      </c>
      <c r="H561" s="2">
        <v>833</v>
      </c>
      <c r="I561" s="142"/>
      <c r="J561" s="143"/>
    </row>
    <row r="562" spans="1:10" ht="13.5" thickBot="1">
      <c r="A562" s="94" t="s">
        <v>70</v>
      </c>
      <c r="B562" s="46"/>
      <c r="C562" s="3"/>
      <c r="D562" s="3"/>
      <c r="E562" s="3"/>
      <c r="F562" s="3">
        <v>2292.672</v>
      </c>
      <c r="G562" s="3">
        <v>2383.32</v>
      </c>
      <c r="H562" s="3">
        <v>4913.59</v>
      </c>
      <c r="I562" s="150">
        <v>9510.948</v>
      </c>
      <c r="J562" s="151">
        <v>14317.655</v>
      </c>
    </row>
    <row r="563" ht="12.75">
      <c r="A563" s="4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Radim Farana</cp:lastModifiedBy>
  <cp:lastPrinted>2011-04-18T10:02:21Z</cp:lastPrinted>
  <dcterms:created xsi:type="dcterms:W3CDTF">1997-01-24T11:07:25Z</dcterms:created>
  <dcterms:modified xsi:type="dcterms:W3CDTF">2013-03-28T11:21:28Z</dcterms:modified>
  <cp:category/>
  <cp:version/>
  <cp:contentType/>
  <cp:contentStatus/>
</cp:coreProperties>
</file>