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530" windowWidth="14400" windowHeight="8955" activeTab="0"/>
  </bookViews>
  <sheets>
    <sheet name="Čerpanie" sheetId="1" r:id="rId1"/>
    <sheet name="graf MP" sheetId="2" r:id="rId2"/>
    <sheet name="graf TaS" sheetId="3" r:id="rId3"/>
    <sheet name="hárok" sheetId="4" r:id="rId4"/>
  </sheets>
  <definedNames>
    <definedName name="_xlnm.Print_Area" localSheetId="0">'Čerpanie'!$A$3:$F$43</definedName>
    <definedName name="_xlnm.Print_Area" localSheetId="3">'hárok'!$F$10:$K$53</definedName>
  </definedNames>
  <calcPr fullCalcOnLoad="1"/>
</workbook>
</file>

<file path=xl/sharedStrings.xml><?xml version="1.0" encoding="utf-8"?>
<sst xmlns="http://schemas.openxmlformats.org/spreadsheetml/2006/main" count="109" uniqueCount="65">
  <si>
    <t>0771201-inštitucionálna veda</t>
  </si>
  <si>
    <t>0771205-KEGA</t>
  </si>
  <si>
    <t>MP 07711</t>
  </si>
  <si>
    <t>mesiace</t>
  </si>
  <si>
    <t>MP</t>
  </si>
  <si>
    <t>1.</t>
  </si>
  <si>
    <t>1-2.</t>
  </si>
  <si>
    <t>1.-4.</t>
  </si>
  <si>
    <t>1.-3.</t>
  </si>
  <si>
    <t>1.-5.</t>
  </si>
  <si>
    <t>1.-6.</t>
  </si>
  <si>
    <t>1.-7.</t>
  </si>
  <si>
    <t>1.-8.</t>
  </si>
  <si>
    <t>1.-9.</t>
  </si>
  <si>
    <t>1.-10.</t>
  </si>
  <si>
    <t>1.-11.</t>
  </si>
  <si>
    <t>1.-12.</t>
  </si>
  <si>
    <t>Čerpanie</t>
  </si>
  <si>
    <t>MP 07712</t>
  </si>
  <si>
    <t>TaS 07711</t>
  </si>
  <si>
    <t>TaS</t>
  </si>
  <si>
    <t>TaS 07712</t>
  </si>
  <si>
    <t>čerpanie</t>
  </si>
  <si>
    <t xml:space="preserve">  </t>
  </si>
  <si>
    <t xml:space="preserve">                v tom: ostatné</t>
  </si>
  <si>
    <t xml:space="preserve">                          PCA</t>
  </si>
  <si>
    <t>Čerpanie zostatku</t>
  </si>
  <si>
    <t>05T08 SPOLU - zahraniční študenti</t>
  </si>
  <si>
    <t>Bežné výdavky celkom</t>
  </si>
  <si>
    <t>Podprogram 07711-0942</t>
  </si>
  <si>
    <t>07711 - mzdy</t>
  </si>
  <si>
    <t>07711- odvody z miezd</t>
  </si>
  <si>
    <t>07711- TaS</t>
  </si>
  <si>
    <t>05T08-0113 - štipendiá</t>
  </si>
  <si>
    <t>05T08-0113 - neinv.náklady</t>
  </si>
  <si>
    <t>Podprogram 07712-veda a technika</t>
  </si>
  <si>
    <t>0771201-inštitucionálna veda spolu</t>
  </si>
  <si>
    <t>0771201- mzdy</t>
  </si>
  <si>
    <t>0771201-odvody</t>
  </si>
  <si>
    <t>0771201-TaS</t>
  </si>
  <si>
    <t>0771202- VEGA</t>
  </si>
  <si>
    <t>0771205- KEGA</t>
  </si>
  <si>
    <t>Podprogram 07713 - rozvoj vŠ</t>
  </si>
  <si>
    <t>Podprogram 07715-sociálne služby</t>
  </si>
  <si>
    <t>07715 01-sociálne štipendiá</t>
  </si>
  <si>
    <t>Podprogram 06K11- APVV</t>
  </si>
  <si>
    <t>Kapitálové výdavky spolu</t>
  </si>
  <si>
    <t>0771203- aplikovaný výskum</t>
  </si>
  <si>
    <t>06K11- APVV</t>
  </si>
  <si>
    <t>07713 - 0942</t>
  </si>
  <si>
    <t>Bežné a kapitálové výdavky celkom</t>
  </si>
  <si>
    <t xml:space="preserve"> </t>
  </si>
  <si>
    <t>0771503-kultúra, šport</t>
  </si>
  <si>
    <t>Zostatok z r. 2010</t>
  </si>
  <si>
    <t>percento čerpania</t>
  </si>
  <si>
    <t xml:space="preserve">Vypracovala: </t>
  </si>
  <si>
    <t>0771201-účelové štip. DrPGŠ</t>
  </si>
  <si>
    <t>0771201-neúčelové štip.DrPGŠ</t>
  </si>
  <si>
    <t>0771201-postdoktorandské miesta</t>
  </si>
  <si>
    <t>0771502-motivačné štipendiá denné</t>
  </si>
  <si>
    <t>0771502-motivačné štipendiá externé</t>
  </si>
  <si>
    <t>čerpanie 01.-09.2012</t>
  </si>
  <si>
    <t xml:space="preserve">Čerpanie dotácie pridelenej v roku 2012 </t>
  </si>
  <si>
    <t>UD 2012</t>
  </si>
  <si>
    <t xml:space="preserve">  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</si>
</sst>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0.0%"/>
    <numFmt numFmtId="174" formatCode="0.000"/>
    <numFmt numFmtId="175" formatCode="0.0000"/>
    <numFmt numFmtId="176" formatCode="_-* #,##0\ _S_k_-;\-* #,##0\ _S_k_-;_-* &quot;-&quot;??\ _S_k_-;_-@_-"/>
    <numFmt numFmtId="177" formatCode="_-* #,##0.0\ _S_k_-;\-* #,##0.0\ _S_k_-;_-* &quot;-&quot;??\ _S_k_-;_-@_-"/>
    <numFmt numFmtId="178" formatCode="_-* #,##0.000\ _S_k_-;\-* #,##0.000\ _S_k_-;_-* &quot;-&quot;??\ _S_k_-;_-@_-"/>
    <numFmt numFmtId="179" formatCode="_-* #,##0.0000\ _S_k_-;\-* #,##0.0000\ _S_k_-;_-* &quot;-&quot;??\ _S_k_-;_-@_-"/>
    <numFmt numFmtId="180" formatCode="[$-41B]d\.\ mmmm\ yyyy"/>
    <numFmt numFmtId="181" formatCode="0.0000000"/>
    <numFmt numFmtId="182" formatCode="0.000000"/>
    <numFmt numFmtId="183" formatCode="0.00000"/>
    <numFmt numFmtId="184" formatCode="#,##0.0"/>
    <numFmt numFmtId="185" formatCode="#,##0.00_ ;\-#,##0.00\ "/>
  </numFmts>
  <fonts count="4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8.25"/>
      <color indexed="8"/>
      <name val="Arial"/>
      <family val="0"/>
    </font>
    <font>
      <sz val="7.5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.25"/>
      <color indexed="8"/>
      <name val="Arial"/>
      <family val="0"/>
    </font>
    <font>
      <b/>
      <sz val="8.5"/>
      <color indexed="8"/>
      <name val="Arial"/>
      <family val="0"/>
    </font>
    <font>
      <b/>
      <sz val="9.75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171" fontId="0" fillId="0" borderId="0" xfId="33" applyFont="1" applyAlignment="1">
      <alignment/>
    </xf>
    <xf numFmtId="171" fontId="0" fillId="0" borderId="0" xfId="0" applyNumberFormat="1" applyAlignment="1">
      <alignment/>
    </xf>
    <xf numFmtId="171" fontId="3" fillId="0" borderId="0" xfId="33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171" fontId="0" fillId="0" borderId="0" xfId="0" applyNumberFormat="1" applyBorder="1" applyAlignment="1">
      <alignment/>
    </xf>
    <xf numFmtId="0" fontId="3" fillId="0" borderId="0" xfId="0" applyFont="1" applyAlignment="1">
      <alignment/>
    </xf>
    <xf numFmtId="176" fontId="4" fillId="0" borderId="0" xfId="33" applyNumberFormat="1" applyFont="1" applyAlignment="1">
      <alignment/>
    </xf>
    <xf numFmtId="0" fontId="4" fillId="0" borderId="0" xfId="0" applyFont="1" applyAlignment="1">
      <alignment/>
    </xf>
    <xf numFmtId="176" fontId="0" fillId="0" borderId="0" xfId="33" applyNumberFormat="1" applyFon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185" fontId="0" fillId="0" borderId="0" xfId="0" applyNumberFormat="1" applyAlignment="1">
      <alignment/>
    </xf>
    <xf numFmtId="171" fontId="0" fillId="0" borderId="0" xfId="33" applyNumberFormat="1" applyFont="1" applyAlignment="1">
      <alignment/>
    </xf>
    <xf numFmtId="171" fontId="0" fillId="0" borderId="0" xfId="33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1" fontId="3" fillId="0" borderId="12" xfId="33" applyFont="1" applyBorder="1" applyAlignment="1">
      <alignment/>
    </xf>
    <xf numFmtId="171" fontId="0" fillId="0" borderId="0" xfId="33" applyFont="1" applyBorder="1" applyAlignment="1">
      <alignment/>
    </xf>
    <xf numFmtId="171" fontId="0" fillId="0" borderId="0" xfId="33" applyFont="1" applyFill="1" applyBorder="1" applyAlignment="1">
      <alignment/>
    </xf>
    <xf numFmtId="0" fontId="3" fillId="0" borderId="0" xfId="0" applyFont="1" applyBorder="1" applyAlignment="1">
      <alignment/>
    </xf>
    <xf numFmtId="171" fontId="0" fillId="0" borderId="0" xfId="33" applyFont="1" applyBorder="1" applyAlignment="1">
      <alignment horizontal="center"/>
    </xf>
    <xf numFmtId="171" fontId="0" fillId="0" borderId="0" xfId="33" applyFont="1" applyBorder="1" applyAlignment="1">
      <alignment/>
    </xf>
    <xf numFmtId="171" fontId="3" fillId="0" borderId="0" xfId="33" applyFont="1" applyFill="1" applyBorder="1" applyAlignment="1">
      <alignment/>
    </xf>
    <xf numFmtId="0" fontId="2" fillId="0" borderId="0" xfId="0" applyFont="1" applyBorder="1" applyAlignment="1">
      <alignment/>
    </xf>
    <xf numFmtId="171" fontId="0" fillId="0" borderId="0" xfId="33" applyNumberFormat="1" applyFont="1" applyBorder="1" applyAlignment="1">
      <alignment/>
    </xf>
    <xf numFmtId="171" fontId="3" fillId="0" borderId="13" xfId="33" applyFont="1" applyBorder="1" applyAlignment="1">
      <alignment/>
    </xf>
    <xf numFmtId="171" fontId="0" fillId="0" borderId="13" xfId="33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1" fontId="0" fillId="0" borderId="0" xfId="33" applyFont="1" applyFill="1" applyBorder="1" applyAlignment="1">
      <alignment/>
    </xf>
    <xf numFmtId="0" fontId="0" fillId="0" borderId="0" xfId="0" applyFont="1" applyFill="1" applyBorder="1" applyAlignment="1">
      <alignment/>
    </xf>
    <xf numFmtId="171" fontId="3" fillId="0" borderId="0" xfId="33" applyFont="1" applyAlignment="1">
      <alignment/>
    </xf>
    <xf numFmtId="4" fontId="0" fillId="0" borderId="0" xfId="33" applyNumberFormat="1" applyFont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9" xfId="0" applyBorder="1" applyAlignment="1">
      <alignment/>
    </xf>
    <xf numFmtId="171" fontId="3" fillId="0" borderId="11" xfId="33" applyFont="1" applyBorder="1" applyAlignment="1">
      <alignment/>
    </xf>
    <xf numFmtId="171" fontId="0" fillId="0" borderId="20" xfId="33" applyFont="1" applyBorder="1" applyAlignment="1">
      <alignment/>
    </xf>
    <xf numFmtId="171" fontId="0" fillId="0" borderId="21" xfId="33" applyFont="1" applyBorder="1" applyAlignment="1">
      <alignment/>
    </xf>
    <xf numFmtId="171" fontId="0" fillId="0" borderId="22" xfId="33" applyFont="1" applyBorder="1" applyAlignment="1">
      <alignment/>
    </xf>
    <xf numFmtId="171" fontId="0" fillId="0" borderId="21" xfId="33" applyFont="1" applyFill="1" applyBorder="1" applyAlignment="1">
      <alignment/>
    </xf>
    <xf numFmtId="171" fontId="0" fillId="0" borderId="23" xfId="33" applyFont="1" applyBorder="1" applyAlignment="1">
      <alignment/>
    </xf>
    <xf numFmtId="171" fontId="3" fillId="0" borderId="24" xfId="33" applyFont="1" applyBorder="1" applyAlignment="1">
      <alignment/>
    </xf>
    <xf numFmtId="171" fontId="0" fillId="0" borderId="25" xfId="33" applyFont="1" applyBorder="1" applyAlignment="1">
      <alignment/>
    </xf>
    <xf numFmtId="171" fontId="0" fillId="0" borderId="26" xfId="33" applyFont="1" applyBorder="1" applyAlignment="1">
      <alignment/>
    </xf>
    <xf numFmtId="171" fontId="3" fillId="0" borderId="25" xfId="33" applyFont="1" applyBorder="1" applyAlignment="1">
      <alignment/>
    </xf>
    <xf numFmtId="171" fontId="3" fillId="0" borderId="26" xfId="33" applyFont="1" applyBorder="1" applyAlignment="1">
      <alignment/>
    </xf>
    <xf numFmtId="171" fontId="3" fillId="0" borderId="27" xfId="33" applyFont="1" applyBorder="1" applyAlignment="1">
      <alignment/>
    </xf>
    <xf numFmtId="0" fontId="0" fillId="0" borderId="10" xfId="0" applyFill="1" applyBorder="1" applyAlignment="1">
      <alignment/>
    </xf>
    <xf numFmtId="171" fontId="0" fillId="0" borderId="13" xfId="33" applyFont="1" applyBorder="1" applyAlignment="1">
      <alignment/>
    </xf>
    <xf numFmtId="171" fontId="0" fillId="0" borderId="28" xfId="33" applyFont="1" applyBorder="1" applyAlignment="1">
      <alignment/>
    </xf>
    <xf numFmtId="171" fontId="3" fillId="0" borderId="29" xfId="33" applyFont="1" applyBorder="1" applyAlignment="1">
      <alignment/>
    </xf>
    <xf numFmtId="171" fontId="3" fillId="0" borderId="30" xfId="33" applyFont="1" applyBorder="1" applyAlignment="1">
      <alignment/>
    </xf>
    <xf numFmtId="171" fontId="3" fillId="0" borderId="31" xfId="33" applyFont="1" applyBorder="1" applyAlignment="1">
      <alignment/>
    </xf>
    <xf numFmtId="171" fontId="0" fillId="0" borderId="24" xfId="33" applyFont="1" applyBorder="1" applyAlignment="1">
      <alignment/>
    </xf>
    <xf numFmtId="171" fontId="0" fillId="0" borderId="26" xfId="33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7" xfId="0" applyFill="1" applyBorder="1" applyAlignment="1">
      <alignment/>
    </xf>
    <xf numFmtId="171" fontId="3" fillId="0" borderId="32" xfId="33" applyFont="1" applyBorder="1" applyAlignment="1">
      <alignment/>
    </xf>
    <xf numFmtId="171" fontId="3" fillId="0" borderId="33" xfId="33" applyFont="1" applyBorder="1" applyAlignment="1">
      <alignment/>
    </xf>
    <xf numFmtId="0" fontId="0" fillId="0" borderId="34" xfId="0" applyFill="1" applyBorder="1" applyAlignment="1">
      <alignment/>
    </xf>
    <xf numFmtId="171" fontId="0" fillId="0" borderId="28" xfId="33" applyFont="1" applyFill="1" applyBorder="1" applyAlignment="1">
      <alignment/>
    </xf>
    <xf numFmtId="0" fontId="0" fillId="0" borderId="26" xfId="0" applyFill="1" applyBorder="1" applyAlignment="1">
      <alignment/>
    </xf>
    <xf numFmtId="171" fontId="0" fillId="0" borderId="13" xfId="33" applyFont="1" applyFill="1" applyBorder="1" applyAlignment="1">
      <alignment/>
    </xf>
    <xf numFmtId="0" fontId="0" fillId="0" borderId="34" xfId="0" applyBorder="1" applyAlignment="1">
      <alignment/>
    </xf>
    <xf numFmtId="0" fontId="0" fillId="0" borderId="13" xfId="0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5" xfId="0" applyFont="1" applyBorder="1" applyAlignment="1">
      <alignment/>
    </xf>
    <xf numFmtId="171" fontId="0" fillId="0" borderId="25" xfId="33" applyFont="1" applyFill="1" applyBorder="1" applyAlignment="1">
      <alignment/>
    </xf>
    <xf numFmtId="171" fontId="0" fillId="0" borderId="25" xfId="33" applyFont="1" applyBorder="1" applyAlignment="1">
      <alignment/>
    </xf>
    <xf numFmtId="171" fontId="0" fillId="0" borderId="25" xfId="33" applyFont="1" applyFill="1" applyBorder="1" applyAlignment="1">
      <alignment/>
    </xf>
    <xf numFmtId="171" fontId="0" fillId="0" borderId="21" xfId="33" applyFont="1" applyFill="1" applyBorder="1" applyAlignment="1">
      <alignment/>
    </xf>
    <xf numFmtId="171" fontId="3" fillId="0" borderId="41" xfId="33" applyFont="1" applyBorder="1" applyAlignment="1">
      <alignment/>
    </xf>
    <xf numFmtId="171" fontId="3" fillId="0" borderId="42" xfId="33" applyFont="1" applyBorder="1" applyAlignment="1">
      <alignment/>
    </xf>
    <xf numFmtId="0" fontId="0" fillId="0" borderId="13" xfId="0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171" fontId="3" fillId="33" borderId="11" xfId="33" applyFont="1" applyFill="1" applyBorder="1" applyAlignment="1">
      <alignment/>
    </xf>
    <xf numFmtId="171" fontId="3" fillId="33" borderId="24" xfId="33" applyFont="1" applyFill="1" applyBorder="1" applyAlignment="1">
      <alignment/>
    </xf>
    <xf numFmtId="171" fontId="3" fillId="33" borderId="43" xfId="33" applyFont="1" applyFill="1" applyBorder="1" applyAlignment="1">
      <alignment/>
    </xf>
    <xf numFmtId="171" fontId="3" fillId="33" borderId="41" xfId="33" applyFont="1" applyFill="1" applyBorder="1" applyAlignment="1">
      <alignment/>
    </xf>
    <xf numFmtId="171" fontId="3" fillId="33" borderId="14" xfId="33" applyFont="1" applyFill="1" applyBorder="1" applyAlignment="1">
      <alignment/>
    </xf>
    <xf numFmtId="0" fontId="3" fillId="4" borderId="14" xfId="0" applyFont="1" applyFill="1" applyBorder="1" applyAlignment="1">
      <alignment/>
    </xf>
    <xf numFmtId="171" fontId="3" fillId="4" borderId="11" xfId="33" applyFont="1" applyFill="1" applyBorder="1" applyAlignment="1">
      <alignment/>
    </xf>
    <xf numFmtId="171" fontId="3" fillId="4" borderId="24" xfId="33" applyFont="1" applyFill="1" applyBorder="1" applyAlignment="1">
      <alignment/>
    </xf>
    <xf numFmtId="171" fontId="3" fillId="4" borderId="43" xfId="33" applyFont="1" applyFill="1" applyBorder="1" applyAlignment="1">
      <alignment/>
    </xf>
    <xf numFmtId="0" fontId="3" fillId="4" borderId="12" xfId="0" applyFont="1" applyFill="1" applyBorder="1" applyAlignment="1">
      <alignment/>
    </xf>
    <xf numFmtId="171" fontId="3" fillId="4" borderId="12" xfId="33" applyFont="1" applyFill="1" applyBorder="1" applyAlignment="1">
      <alignment/>
    </xf>
    <xf numFmtId="171" fontId="3" fillId="4" borderId="44" xfId="33" applyFont="1" applyFill="1" applyBorder="1" applyAlignment="1">
      <alignment/>
    </xf>
    <xf numFmtId="0" fontId="3" fillId="4" borderId="45" xfId="0" applyFont="1" applyFill="1" applyBorder="1" applyAlignment="1">
      <alignment/>
    </xf>
    <xf numFmtId="0" fontId="3" fillId="4" borderId="44" xfId="0" applyFont="1" applyFill="1" applyBorder="1" applyAlignment="1">
      <alignment/>
    </xf>
    <xf numFmtId="171" fontId="3" fillId="4" borderId="46" xfId="33" applyFont="1" applyFill="1" applyBorder="1" applyAlignment="1">
      <alignment/>
    </xf>
    <xf numFmtId="171" fontId="3" fillId="4" borderId="47" xfId="33" applyFont="1" applyFill="1" applyBorder="1" applyAlignment="1">
      <alignment/>
    </xf>
    <xf numFmtId="171" fontId="3" fillId="4" borderId="14" xfId="33" applyFont="1" applyFill="1" applyBorder="1" applyAlignment="1">
      <alignment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Čerpanie MP na podprograme 07711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515"/>
          <c:w val="0.904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MP'!$A$4</c:f>
              <c:strCache>
                <c:ptCount val="1"/>
                <c:pt idx="0">
                  <c:v>MP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MP'!$B$4:$M$4</c:f>
              <c:numCache/>
            </c:numRef>
          </c:val>
        </c:ser>
        <c:ser>
          <c:idx val="1"/>
          <c:order val="1"/>
          <c:tx>
            <c:strRef>
              <c:f>'graf MP'!$A$5</c:f>
              <c:strCache>
                <c:ptCount val="1"/>
                <c:pt idx="0">
                  <c:v>čerpanie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MP'!$B$5:$M$5</c:f>
              <c:numCache/>
            </c:numRef>
          </c:val>
        </c:ser>
        <c:axId val="25878838"/>
        <c:axId val="40809359"/>
      </c:barChart>
      <c:catAx>
        <c:axId val="25878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09359"/>
        <c:crosses val="autoZero"/>
        <c:auto val="1"/>
        <c:lblOffset val="100"/>
        <c:tickLblSkip val="1"/>
        <c:noMultiLvlLbl val="0"/>
      </c:catAx>
      <c:valAx>
        <c:axId val="408093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78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5"/>
          <c:y val="0.4585"/>
          <c:w val="0.068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Čerpanie MP na podprograme 07712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4775"/>
          <c:w val="0.90075"/>
          <c:h val="0.8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MP'!$A$28</c:f>
              <c:strCache>
                <c:ptCount val="1"/>
                <c:pt idx="0">
                  <c:v>MP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MP'!$B$28:$M$28</c:f>
              <c:numCache/>
            </c:numRef>
          </c:val>
        </c:ser>
        <c:ser>
          <c:idx val="1"/>
          <c:order val="1"/>
          <c:tx>
            <c:strRef>
              <c:f>'graf MP'!$A$29</c:f>
              <c:strCache>
                <c:ptCount val="1"/>
                <c:pt idx="0">
                  <c:v>Čerpanie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MP'!$B$29:$M$29</c:f>
              <c:numCache/>
            </c:numRef>
          </c:val>
        </c:ser>
        <c:axId val="64382348"/>
        <c:axId val="13196989"/>
      </c:barChart>
      <c:catAx>
        <c:axId val="64382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96989"/>
        <c:crosses val="autoZero"/>
        <c:auto val="1"/>
        <c:lblOffset val="100"/>
        <c:tickLblSkip val="1"/>
        <c:noMultiLvlLbl val="0"/>
      </c:catAx>
      <c:valAx>
        <c:axId val="131969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823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45775"/>
          <c:w val="0.07025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Čerpanie TaS na podprograme 07711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3975"/>
          <c:w val="0.88075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TaS'!$A$5</c:f>
              <c:strCache>
                <c:ptCount val="1"/>
                <c:pt idx="0">
                  <c:v>TaS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TaS'!$B$4:$M$4</c:f>
              <c:strCache/>
            </c:strRef>
          </c:cat>
          <c:val>
            <c:numRef>
              <c:f>'graf TaS'!$B$5:$M$5</c:f>
              <c:numCache/>
            </c:numRef>
          </c:val>
        </c:ser>
        <c:ser>
          <c:idx val="1"/>
          <c:order val="1"/>
          <c:tx>
            <c:strRef>
              <c:f>'graf TaS'!$A$6</c:f>
              <c:strCache>
                <c:ptCount val="1"/>
                <c:pt idx="0">
                  <c:v>Čerpanie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TaS'!$B$4:$M$4</c:f>
              <c:strCache/>
            </c:strRef>
          </c:cat>
          <c:val>
            <c:numRef>
              <c:f>'graf TaS'!$B$6:$M$6</c:f>
              <c:numCache/>
            </c:numRef>
          </c:val>
        </c:ser>
        <c:axId val="38177010"/>
        <c:axId val="16967995"/>
      </c:barChart>
      <c:catAx>
        <c:axId val="38177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67995"/>
        <c:crosses val="autoZero"/>
        <c:auto val="1"/>
        <c:lblOffset val="100"/>
        <c:tickLblSkip val="1"/>
        <c:noMultiLvlLbl val="0"/>
      </c:catAx>
      <c:valAx>
        <c:axId val="169679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77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471"/>
          <c:w val="0.0845"/>
          <c:h val="0.1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Čerpanie TaS na podprograme 07712-VaV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32"/>
          <c:w val="0.86975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TaS'!$A$32</c:f>
              <c:strCache>
                <c:ptCount val="1"/>
                <c:pt idx="0">
                  <c:v>TaS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TaS'!$B$31:$M$31</c:f>
              <c:strCache/>
            </c:strRef>
          </c:cat>
          <c:val>
            <c:numRef>
              <c:f>'graf TaS'!$B$32:$M$32</c:f>
              <c:numCache/>
            </c:numRef>
          </c:val>
        </c:ser>
        <c:ser>
          <c:idx val="1"/>
          <c:order val="1"/>
          <c:tx>
            <c:strRef>
              <c:f>'graf TaS'!$A$33</c:f>
              <c:strCache>
                <c:ptCount val="1"/>
                <c:pt idx="0">
                  <c:v>Čerpanie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TaS'!$B$31:$M$31</c:f>
              <c:strCache/>
            </c:strRef>
          </c:cat>
          <c:val>
            <c:numRef>
              <c:f>'graf TaS'!$B$33:$M$33</c:f>
              <c:numCache/>
            </c:numRef>
          </c:val>
        </c:ser>
        <c:axId val="29940968"/>
        <c:axId val="52660873"/>
      </c:barChart>
      <c:catAx>
        <c:axId val="29940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60873"/>
        <c:crosses val="autoZero"/>
        <c:auto val="1"/>
        <c:lblOffset val="100"/>
        <c:tickLblSkip val="1"/>
        <c:noMultiLvlLbl val="0"/>
      </c:catAx>
      <c:valAx>
        <c:axId val="526608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409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469"/>
          <c:w val="0.096"/>
          <c:h val="0.1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57150</xdr:rowOff>
    </xdr:from>
    <xdr:to>
      <xdr:col>8</xdr:col>
      <xdr:colOff>85725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0" y="1028700"/>
        <a:ext cx="84963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31</xdr:row>
      <xdr:rowOff>76200</xdr:rowOff>
    </xdr:from>
    <xdr:to>
      <xdr:col>8</xdr:col>
      <xdr:colOff>0</xdr:colOff>
      <xdr:row>48</xdr:row>
      <xdr:rowOff>114300</xdr:rowOff>
    </xdr:to>
    <xdr:graphicFrame>
      <xdr:nvGraphicFramePr>
        <xdr:cNvPr id="2" name="Chart 2"/>
        <xdr:cNvGraphicFramePr/>
      </xdr:nvGraphicFramePr>
      <xdr:xfrm>
        <a:off x="66675" y="5095875"/>
        <a:ext cx="834390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7</xdr:row>
      <xdr:rowOff>47625</xdr:rowOff>
    </xdr:from>
    <xdr:to>
      <xdr:col>7</xdr:col>
      <xdr:colOff>19050</xdr:colOff>
      <xdr:row>27</xdr:row>
      <xdr:rowOff>28575</xdr:rowOff>
    </xdr:to>
    <xdr:graphicFrame>
      <xdr:nvGraphicFramePr>
        <xdr:cNvPr id="1" name="Chart 2"/>
        <xdr:cNvGraphicFramePr/>
      </xdr:nvGraphicFramePr>
      <xdr:xfrm>
        <a:off x="266700" y="1181100"/>
        <a:ext cx="69532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34</xdr:row>
      <xdr:rowOff>85725</xdr:rowOff>
    </xdr:from>
    <xdr:to>
      <xdr:col>7</xdr:col>
      <xdr:colOff>9525</xdr:colOff>
      <xdr:row>56</xdr:row>
      <xdr:rowOff>0</xdr:rowOff>
    </xdr:to>
    <xdr:graphicFrame>
      <xdr:nvGraphicFramePr>
        <xdr:cNvPr id="2" name="Chart 3"/>
        <xdr:cNvGraphicFramePr/>
      </xdr:nvGraphicFramePr>
      <xdr:xfrm>
        <a:off x="76200" y="5591175"/>
        <a:ext cx="713422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H53"/>
  <sheetViews>
    <sheetView tabSelected="1" zoomScalePageLayoutView="0" workbookViewId="0" topLeftCell="A1">
      <pane xSplit="1" ySplit="5" topLeftCell="D6" activePane="bottomRight" state="frozen"/>
      <selection pane="topLeft" activeCell="A1" sqref="A1"/>
      <selection pane="topRight" activeCell="D1" sqref="D1"/>
      <selection pane="bottomLeft" activeCell="A24" sqref="A24"/>
      <selection pane="bottomRight" activeCell="A3" sqref="A3:F43"/>
    </sheetView>
  </sheetViews>
  <sheetFormatPr defaultColWidth="20.140625" defaultRowHeight="12.75"/>
  <cols>
    <col min="1" max="1" width="40.7109375" style="0" customWidth="1"/>
    <col min="2" max="2" width="18.00390625" style="0" hidden="1" customWidth="1"/>
    <col min="3" max="3" width="18.8515625" style="0" hidden="1" customWidth="1"/>
    <col min="4" max="5" width="20.140625" style="0" customWidth="1"/>
    <col min="6" max="6" width="17.421875" style="0" customWidth="1"/>
    <col min="7" max="8" width="45.28125" style="0" customWidth="1"/>
    <col min="9" max="9" width="18.7109375" style="0" customWidth="1"/>
    <col min="10" max="10" width="22.140625" style="0" customWidth="1"/>
    <col min="11" max="11" width="19.28125" style="0" customWidth="1"/>
    <col min="12" max="14" width="20.140625" style="0" hidden="1" customWidth="1"/>
  </cols>
  <sheetData>
    <row r="2" spans="8:15" ht="13.5" thickBot="1">
      <c r="H2" s="16"/>
      <c r="I2" s="16"/>
      <c r="O2">
        <v>1</v>
      </c>
    </row>
    <row r="3" spans="1:9" ht="17.25" customHeight="1" thickTop="1">
      <c r="A3" s="122" t="s">
        <v>62</v>
      </c>
      <c r="B3" s="123"/>
      <c r="C3" s="123"/>
      <c r="D3" s="124"/>
      <c r="E3" s="124"/>
      <c r="F3" s="125"/>
      <c r="G3" s="19"/>
      <c r="H3" s="20"/>
      <c r="I3" s="20"/>
    </row>
    <row r="4" spans="1:9" ht="16.5" thickBot="1">
      <c r="A4" s="126"/>
      <c r="B4" s="127"/>
      <c r="C4" s="127"/>
      <c r="D4" s="127"/>
      <c r="E4" s="127"/>
      <c r="F4" s="128"/>
      <c r="G4" s="19"/>
      <c r="H4" s="20"/>
      <c r="I4" s="20"/>
    </row>
    <row r="5" spans="1:86" ht="13.5" thickBot="1">
      <c r="A5" s="41"/>
      <c r="B5" s="70" t="s">
        <v>53</v>
      </c>
      <c r="C5" s="40" t="s">
        <v>26</v>
      </c>
      <c r="D5" s="21" t="s">
        <v>63</v>
      </c>
      <c r="E5" s="56" t="s">
        <v>61</v>
      </c>
      <c r="F5" s="70" t="s">
        <v>54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</row>
    <row r="6" spans="1:7" ht="13.5" thickBot="1">
      <c r="A6" s="103" t="s">
        <v>28</v>
      </c>
      <c r="B6" s="104"/>
      <c r="C6" s="103"/>
      <c r="D6" s="105">
        <f>D16+D27+D32+D13+D7</f>
        <v>5314588</v>
      </c>
      <c r="E6" s="106">
        <f>E7+E16+E27+E32+E13</f>
        <v>3150025.6</v>
      </c>
      <c r="F6" s="107">
        <f>E6/D6*100</f>
        <v>59.27130381508407</v>
      </c>
      <c r="G6" s="2"/>
    </row>
    <row r="7" spans="1:6" ht="13.5" thickBot="1">
      <c r="A7" s="110" t="s">
        <v>29</v>
      </c>
      <c r="B7" s="70"/>
      <c r="C7" s="40"/>
      <c r="D7" s="111">
        <f>D8+D9+D10</f>
        <v>3591915</v>
      </c>
      <c r="E7" s="112">
        <f>E8+E9+E10</f>
        <v>2163445.7800000003</v>
      </c>
      <c r="F7" s="113">
        <f aca="true" t="shared" si="0" ref="F7:F40">E7/D7*100</f>
        <v>60.23098486461957</v>
      </c>
    </row>
    <row r="8" spans="1:6" ht="12.75">
      <c r="A8" s="42" t="s">
        <v>30</v>
      </c>
      <c r="B8" s="81"/>
      <c r="C8" s="42"/>
      <c r="D8" s="51">
        <v>2270700</v>
      </c>
      <c r="E8" s="32">
        <v>1431179.5</v>
      </c>
      <c r="F8" s="65">
        <f t="shared" si="0"/>
        <v>63.028119082221345</v>
      </c>
    </row>
    <row r="9" spans="1:6" ht="12.75">
      <c r="A9" s="43" t="s">
        <v>31</v>
      </c>
      <c r="B9" s="82"/>
      <c r="C9" s="43"/>
      <c r="D9" s="52">
        <v>764748</v>
      </c>
      <c r="E9" s="32">
        <v>497280.54</v>
      </c>
      <c r="F9" s="67">
        <f t="shared" si="0"/>
        <v>65.0254122926768</v>
      </c>
    </row>
    <row r="10" spans="1:6" ht="12.75">
      <c r="A10" s="43" t="s">
        <v>32</v>
      </c>
      <c r="B10" s="82"/>
      <c r="C10" s="43"/>
      <c r="D10" s="52">
        <f>D11+D12</f>
        <v>556467</v>
      </c>
      <c r="E10" s="63">
        <f>E11+E12</f>
        <v>234985.74</v>
      </c>
      <c r="F10" s="66">
        <f t="shared" si="0"/>
        <v>42.22815369105445</v>
      </c>
    </row>
    <row r="11" spans="1:6" ht="12.75">
      <c r="A11" s="44" t="s">
        <v>24</v>
      </c>
      <c r="B11" s="83"/>
      <c r="C11" s="44"/>
      <c r="D11" s="53">
        <v>468337</v>
      </c>
      <c r="E11" s="32">
        <v>234985.74</v>
      </c>
      <c r="F11" s="73">
        <f t="shared" si="0"/>
        <v>50.17449827794942</v>
      </c>
    </row>
    <row r="12" spans="1:6" ht="13.5" thickBot="1">
      <c r="A12" s="44" t="s">
        <v>25</v>
      </c>
      <c r="B12" s="83"/>
      <c r="C12" s="44"/>
      <c r="D12" s="53">
        <v>88130</v>
      </c>
      <c r="E12" s="58">
        <v>0</v>
      </c>
      <c r="F12" s="72">
        <f t="shared" si="0"/>
        <v>0</v>
      </c>
    </row>
    <row r="13" spans="1:6" ht="13.5" thickBot="1">
      <c r="A13" s="40" t="s">
        <v>27</v>
      </c>
      <c r="B13" s="70"/>
      <c r="C13" s="40"/>
      <c r="D13" s="50">
        <f>D14+D15</f>
        <v>16071</v>
      </c>
      <c r="E13" s="56">
        <f>E14+E15</f>
        <v>15497.91</v>
      </c>
      <c r="F13" s="22">
        <f t="shared" si="0"/>
        <v>96.43401157364197</v>
      </c>
    </row>
    <row r="14" spans="1:7" ht="12.75">
      <c r="A14" s="45" t="s">
        <v>33</v>
      </c>
      <c r="B14" s="80"/>
      <c r="C14" s="62"/>
      <c r="D14" s="97">
        <v>10071</v>
      </c>
      <c r="E14" s="57">
        <v>10071</v>
      </c>
      <c r="F14" s="72">
        <f t="shared" si="0"/>
        <v>100</v>
      </c>
      <c r="G14">
        <v>0</v>
      </c>
    </row>
    <row r="15" spans="1:6" ht="13.5" thickBot="1">
      <c r="A15" s="71" t="s">
        <v>34</v>
      </c>
      <c r="B15" s="80"/>
      <c r="C15" s="62"/>
      <c r="D15" s="69">
        <v>6000</v>
      </c>
      <c r="E15" s="58">
        <v>5426.91</v>
      </c>
      <c r="F15" s="67">
        <f t="shared" si="0"/>
        <v>90.4485</v>
      </c>
    </row>
    <row r="16" spans="1:6" ht="13.5" thickBot="1">
      <c r="A16" s="110" t="s">
        <v>35</v>
      </c>
      <c r="B16" s="114"/>
      <c r="C16" s="110"/>
      <c r="D16" s="111">
        <f>D17+D22+D23+D24+D25</f>
        <v>1241112</v>
      </c>
      <c r="E16" s="112">
        <f>E17+E22+E23+E24+E25</f>
        <v>719577.1799999999</v>
      </c>
      <c r="F16" s="115">
        <f t="shared" si="0"/>
        <v>57.97842418734167</v>
      </c>
    </row>
    <row r="17" spans="1:6" ht="12.75">
      <c r="A17" s="74" t="s">
        <v>36</v>
      </c>
      <c r="B17" s="87"/>
      <c r="C17" s="74"/>
      <c r="D17" s="75">
        <f>D18+D19+D20+D21</f>
        <v>405400</v>
      </c>
      <c r="E17" s="98">
        <f>E18+E19+E20+E21</f>
        <v>246675.28999999998</v>
      </c>
      <c r="F17" s="72">
        <f t="shared" si="0"/>
        <v>60.84738283177108</v>
      </c>
    </row>
    <row r="18" spans="1:6" ht="12.75">
      <c r="A18" s="46" t="s">
        <v>37</v>
      </c>
      <c r="B18" s="84"/>
      <c r="C18" s="46"/>
      <c r="D18" s="54">
        <v>289500</v>
      </c>
      <c r="E18" s="57">
        <v>181328.49</v>
      </c>
      <c r="F18" s="67">
        <f t="shared" si="0"/>
        <v>62.63505699481865</v>
      </c>
    </row>
    <row r="19" spans="1:6" ht="12.75">
      <c r="A19" s="46" t="s">
        <v>38</v>
      </c>
      <c r="B19" s="84"/>
      <c r="C19" s="46"/>
      <c r="D19" s="54">
        <v>101900</v>
      </c>
      <c r="E19" s="57">
        <v>61751.43</v>
      </c>
      <c r="F19" s="67">
        <f t="shared" si="0"/>
        <v>60.60002944062807</v>
      </c>
    </row>
    <row r="20" spans="1:6" ht="12.75">
      <c r="A20" s="46" t="s">
        <v>39</v>
      </c>
      <c r="B20" s="84"/>
      <c r="C20" s="46"/>
      <c r="D20" s="54">
        <v>10111</v>
      </c>
      <c r="E20" s="57">
        <v>3595.37</v>
      </c>
      <c r="F20" s="67">
        <f t="shared" si="0"/>
        <v>35.5589951537929</v>
      </c>
    </row>
    <row r="21" spans="1:6" ht="12.75">
      <c r="A21" s="46" t="s">
        <v>58</v>
      </c>
      <c r="B21" s="84"/>
      <c r="C21" s="46"/>
      <c r="D21" s="54">
        <v>3889</v>
      </c>
      <c r="E21" s="57">
        <v>0</v>
      </c>
      <c r="F21" s="67">
        <f>E21/D21*100</f>
        <v>0</v>
      </c>
    </row>
    <row r="22" spans="1:6" ht="12.75">
      <c r="A22" s="46" t="s">
        <v>40</v>
      </c>
      <c r="B22" s="84"/>
      <c r="C22" s="46"/>
      <c r="D22" s="52">
        <v>101384</v>
      </c>
      <c r="E22" s="57">
        <v>37902.87</v>
      </c>
      <c r="F22" s="67">
        <f t="shared" si="0"/>
        <v>37.38545529866646</v>
      </c>
    </row>
    <row r="23" spans="1:6" ht="12.75">
      <c r="A23" s="46" t="s">
        <v>56</v>
      </c>
      <c r="B23" s="84"/>
      <c r="C23" s="46"/>
      <c r="D23" s="52">
        <v>656304</v>
      </c>
      <c r="E23" s="32">
        <v>432719.91</v>
      </c>
      <c r="F23" s="31">
        <f>E23/D23*100</f>
        <v>65.93284666861697</v>
      </c>
    </row>
    <row r="24" spans="1:6" ht="12.75">
      <c r="A24" s="71" t="s">
        <v>57</v>
      </c>
      <c r="B24" s="85"/>
      <c r="C24" s="71"/>
      <c r="D24" s="53">
        <v>67962</v>
      </c>
      <c r="E24" s="32">
        <v>332.5</v>
      </c>
      <c r="F24" s="73">
        <v>0</v>
      </c>
    </row>
    <row r="25" spans="1:7" ht="13.5" thickBot="1">
      <c r="A25" s="71" t="s">
        <v>41</v>
      </c>
      <c r="B25" s="86"/>
      <c r="C25" s="76"/>
      <c r="D25" s="69">
        <v>10062</v>
      </c>
      <c r="E25" s="58">
        <v>1946.61</v>
      </c>
      <c r="F25" s="72">
        <f t="shared" si="0"/>
        <v>19.346153846153847</v>
      </c>
      <c r="G25" t="s">
        <v>64</v>
      </c>
    </row>
    <row r="26" spans="1:6" ht="13.5" thickBot="1">
      <c r="A26" s="40" t="s">
        <v>42</v>
      </c>
      <c r="B26" s="70"/>
      <c r="C26" s="40"/>
      <c r="D26" s="50"/>
      <c r="E26" s="68">
        <v>0</v>
      </c>
      <c r="F26" s="22">
        <v>0</v>
      </c>
    </row>
    <row r="27" spans="1:6" ht="13.5" thickBot="1">
      <c r="A27" s="110" t="s">
        <v>43</v>
      </c>
      <c r="B27" s="114"/>
      <c r="C27" s="110"/>
      <c r="D27" s="111">
        <f>D28+D30+D31+D29</f>
        <v>238673</v>
      </c>
      <c r="E27" s="112">
        <f>E28+E30+E31+E29</f>
        <v>93086.01</v>
      </c>
      <c r="F27" s="116">
        <f t="shared" si="0"/>
        <v>39.001483200864776</v>
      </c>
    </row>
    <row r="28" spans="1:6" ht="12.75">
      <c r="A28" s="74" t="s">
        <v>44</v>
      </c>
      <c r="B28" s="87"/>
      <c r="C28" s="74"/>
      <c r="D28" s="75">
        <v>138255</v>
      </c>
      <c r="E28" s="57">
        <v>92266.01</v>
      </c>
      <c r="F28" s="31">
        <f t="shared" si="0"/>
        <v>66.73611080973562</v>
      </c>
    </row>
    <row r="29" spans="1:6" ht="12.75">
      <c r="A29" s="74" t="s">
        <v>60</v>
      </c>
      <c r="B29" s="87"/>
      <c r="C29" s="74"/>
      <c r="D29" s="75">
        <v>18472</v>
      </c>
      <c r="E29" s="57">
        <v>0</v>
      </c>
      <c r="F29" s="31">
        <f t="shared" si="0"/>
        <v>0</v>
      </c>
    </row>
    <row r="30" spans="1:6" ht="12.75">
      <c r="A30" s="46" t="s">
        <v>59</v>
      </c>
      <c r="B30" s="84"/>
      <c r="C30" s="46"/>
      <c r="D30" s="54">
        <v>80306</v>
      </c>
      <c r="E30" s="57">
        <v>0</v>
      </c>
      <c r="F30" s="31">
        <f t="shared" si="0"/>
        <v>0</v>
      </c>
    </row>
    <row r="31" spans="1:6" ht="13.5" thickBot="1">
      <c r="A31" s="46" t="s">
        <v>52</v>
      </c>
      <c r="B31" s="84"/>
      <c r="C31" s="46"/>
      <c r="D31" s="99">
        <v>1640</v>
      </c>
      <c r="E31" s="77">
        <v>820</v>
      </c>
      <c r="F31" s="60">
        <f t="shared" si="0"/>
        <v>50</v>
      </c>
    </row>
    <row r="32" spans="1:6" ht="13.5" thickBot="1">
      <c r="A32" s="117" t="s">
        <v>45</v>
      </c>
      <c r="B32" s="118"/>
      <c r="C32" s="117"/>
      <c r="D32" s="119">
        <v>226817</v>
      </c>
      <c r="E32" s="120">
        <v>158418.72</v>
      </c>
      <c r="F32" s="121">
        <f t="shared" si="0"/>
        <v>69.84428856743541</v>
      </c>
    </row>
    <row r="33" spans="1:6" ht="13.5" thickBot="1">
      <c r="A33" s="40" t="s">
        <v>46</v>
      </c>
      <c r="B33" s="70"/>
      <c r="C33" s="40"/>
      <c r="D33" s="50">
        <f>D34+D35+D36+D37+D38+D39</f>
        <v>11118</v>
      </c>
      <c r="E33" s="100">
        <f>E34+E35+E36+E37+E38+E39</f>
        <v>1884</v>
      </c>
      <c r="F33" s="101">
        <f t="shared" si="0"/>
        <v>16.945493793847817</v>
      </c>
    </row>
    <row r="34" spans="1:6" ht="12.75">
      <c r="A34" s="93" t="s">
        <v>0</v>
      </c>
      <c r="B34" s="94"/>
      <c r="C34" s="95"/>
      <c r="D34" s="96"/>
      <c r="E34" s="59"/>
      <c r="F34" s="59"/>
    </row>
    <row r="35" spans="1:6" ht="12.75">
      <c r="A35" s="47" t="s">
        <v>40</v>
      </c>
      <c r="B35" s="88"/>
      <c r="C35" s="79"/>
      <c r="D35" s="63">
        <v>11118</v>
      </c>
      <c r="E35" s="32">
        <v>1884</v>
      </c>
      <c r="F35" s="31">
        <f t="shared" si="0"/>
        <v>16.945493793847817</v>
      </c>
    </row>
    <row r="36" spans="1:7" ht="12.75">
      <c r="A36" s="47" t="s">
        <v>47</v>
      </c>
      <c r="B36" s="89"/>
      <c r="C36" s="47"/>
      <c r="D36" s="52"/>
      <c r="E36" s="59"/>
      <c r="F36" s="31"/>
      <c r="G36" s="2"/>
    </row>
    <row r="37" spans="1:6" ht="12.75">
      <c r="A37" s="47" t="s">
        <v>1</v>
      </c>
      <c r="B37" s="89"/>
      <c r="C37" s="47"/>
      <c r="D37" s="52"/>
      <c r="E37" s="31"/>
      <c r="F37" s="31"/>
    </row>
    <row r="38" spans="1:6" ht="12.75">
      <c r="A38" s="47" t="s">
        <v>48</v>
      </c>
      <c r="B38" s="89"/>
      <c r="C38" s="47"/>
      <c r="D38" s="52"/>
      <c r="E38" s="31">
        <v>0</v>
      </c>
      <c r="F38" s="31"/>
    </row>
    <row r="39" spans="1:6" ht="13.5" thickBot="1">
      <c r="A39" s="48" t="s">
        <v>49</v>
      </c>
      <c r="B39" s="90"/>
      <c r="C39" s="48"/>
      <c r="D39" s="53"/>
      <c r="E39" s="60"/>
      <c r="F39" s="60"/>
    </row>
    <row r="40" spans="1:6" ht="13.5" thickBot="1">
      <c r="A40" s="103" t="s">
        <v>50</v>
      </c>
      <c r="B40" s="104"/>
      <c r="C40" s="103"/>
      <c r="D40" s="105">
        <f>D6+D33</f>
        <v>5325706</v>
      </c>
      <c r="E40" s="108">
        <f>E6+E33</f>
        <v>3151909.6</v>
      </c>
      <c r="F40" s="109">
        <f t="shared" si="0"/>
        <v>59.18294400779915</v>
      </c>
    </row>
    <row r="41" spans="1:6" ht="12.75">
      <c r="A41" s="78"/>
      <c r="B41" s="91"/>
      <c r="C41" s="78"/>
      <c r="D41" s="64"/>
      <c r="E41" s="59"/>
      <c r="F41" s="59"/>
    </row>
    <row r="42" spans="1:6" ht="12.75">
      <c r="A42" s="43"/>
      <c r="B42" s="83"/>
      <c r="C42" s="44"/>
      <c r="D42" s="53"/>
      <c r="E42" s="60"/>
      <c r="F42" s="31"/>
    </row>
    <row r="43" spans="1:13" ht="13.5" thickBot="1">
      <c r="A43" s="49"/>
      <c r="B43" s="92"/>
      <c r="C43" s="49"/>
      <c r="D43" s="55"/>
      <c r="E43" s="61"/>
      <c r="F43" s="102"/>
      <c r="G43" s="5"/>
      <c r="H43" s="5"/>
      <c r="I43" s="5"/>
      <c r="J43" s="5"/>
      <c r="K43" s="5"/>
      <c r="L43" s="8"/>
      <c r="M43" s="5"/>
    </row>
    <row r="44" spans="1:5" ht="12.75" customHeight="1">
      <c r="A44" s="34"/>
      <c r="B44" s="34"/>
      <c r="C44" s="34"/>
      <c r="D44" s="25"/>
      <c r="E44" s="25"/>
    </row>
    <row r="45" spans="1:5" ht="12.75">
      <c r="A45" s="25"/>
      <c r="B45" s="25"/>
      <c r="C45" s="25"/>
      <c r="D45" s="3"/>
      <c r="E45" s="3"/>
    </row>
    <row r="46" spans="1:5" ht="12.75">
      <c r="A46" s="25"/>
      <c r="B46" s="25"/>
      <c r="C46" s="25"/>
      <c r="D46" s="3"/>
      <c r="E46" s="3"/>
    </row>
    <row r="47" spans="1:5" ht="10.5" customHeight="1">
      <c r="A47" s="25"/>
      <c r="B47" s="25"/>
      <c r="C47" s="25"/>
      <c r="D47" s="3"/>
      <c r="E47" s="3"/>
    </row>
    <row r="48" spans="1:5" ht="12.75" hidden="1">
      <c r="A48" s="25" t="s">
        <v>55</v>
      </c>
      <c r="B48" s="25"/>
      <c r="C48" s="25"/>
      <c r="D48" s="3"/>
      <c r="E48" s="3"/>
    </row>
    <row r="49" spans="1:5" ht="12.75">
      <c r="A49" s="25"/>
      <c r="B49" s="25"/>
      <c r="C49" s="25"/>
      <c r="D49" s="3"/>
      <c r="E49" s="3"/>
    </row>
    <row r="50" spans="1:5" ht="0.75" customHeight="1">
      <c r="A50" s="25"/>
      <c r="B50" s="25"/>
      <c r="C50" s="25"/>
      <c r="D50" s="3"/>
      <c r="E50" s="3"/>
    </row>
    <row r="51" spans="1:5" ht="9.75" customHeight="1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</sheetData>
  <sheetProtection/>
  <mergeCells count="1">
    <mergeCell ref="A3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0"/>
  <sheetViews>
    <sheetView zoomScalePageLayoutView="0" workbookViewId="0" topLeftCell="A10">
      <selection activeCell="I35" sqref="I35"/>
    </sheetView>
  </sheetViews>
  <sheetFormatPr defaultColWidth="9.140625" defaultRowHeight="12.75"/>
  <cols>
    <col min="2" max="2" width="15.8515625" style="0" bestFit="1" customWidth="1"/>
    <col min="3" max="13" width="16.8515625" style="0" bestFit="1" customWidth="1"/>
  </cols>
  <sheetData>
    <row r="1" spans="1:5" ht="12.75">
      <c r="A1" t="s">
        <v>2</v>
      </c>
      <c r="B1" s="38">
        <v>2270700</v>
      </c>
      <c r="C1" s="38">
        <f>B1/12</f>
        <v>189225</v>
      </c>
      <c r="D1" s="10"/>
      <c r="E1" s="10"/>
    </row>
    <row r="3" spans="1:13" ht="12.75">
      <c r="A3" t="s">
        <v>3</v>
      </c>
      <c r="B3" t="s">
        <v>5</v>
      </c>
      <c r="C3" s="6" t="s">
        <v>6</v>
      </c>
      <c r="D3" s="6" t="s">
        <v>8</v>
      </c>
      <c r="E3" s="6" t="s">
        <v>7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</row>
    <row r="4" spans="1:33" ht="12.75">
      <c r="A4" t="s">
        <v>4</v>
      </c>
      <c r="B4" s="17">
        <f>C1</f>
        <v>189225</v>
      </c>
      <c r="C4" s="17">
        <f>C1*2</f>
        <v>378450</v>
      </c>
      <c r="D4" s="17">
        <f>C1*3</f>
        <v>567675</v>
      </c>
      <c r="E4" s="17">
        <f>C1*4</f>
        <v>756900</v>
      </c>
      <c r="F4" s="17">
        <f>C1*5</f>
        <v>946125</v>
      </c>
      <c r="G4" s="17">
        <f>C1*6</f>
        <v>1135350</v>
      </c>
      <c r="H4" s="17">
        <f>C1*7</f>
        <v>1324575</v>
      </c>
      <c r="I4" s="17">
        <f>C1*8</f>
        <v>1513800</v>
      </c>
      <c r="J4" s="17">
        <f>C1*9</f>
        <v>1703025</v>
      </c>
      <c r="K4" s="17">
        <f>C1*10</f>
        <v>1892250</v>
      </c>
      <c r="L4" s="17">
        <f>C1*11</f>
        <v>2081475</v>
      </c>
      <c r="M4" s="17">
        <f>C1*12</f>
        <v>2270700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2.75">
      <c r="A5" t="s">
        <v>22</v>
      </c>
      <c r="B5" s="17">
        <v>187614.76</v>
      </c>
      <c r="C5" s="17">
        <v>346250.87</v>
      </c>
      <c r="D5" s="17">
        <v>528622.52</v>
      </c>
      <c r="E5" s="17">
        <v>712653.41</v>
      </c>
      <c r="F5" s="17">
        <v>872435.6</v>
      </c>
      <c r="G5" s="17">
        <v>1060968.05</v>
      </c>
      <c r="H5" s="17">
        <v>1249049.74</v>
      </c>
      <c r="I5" s="17">
        <v>1431179.5</v>
      </c>
      <c r="J5" s="17"/>
      <c r="K5" s="17"/>
      <c r="L5" s="17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2:33" ht="12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2:33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2:33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2:33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25" spans="1:3" ht="12.75">
      <c r="A25" s="9" t="s">
        <v>18</v>
      </c>
      <c r="B25" s="9">
        <v>289500</v>
      </c>
      <c r="C25" s="9">
        <f>B25/12</f>
        <v>24125</v>
      </c>
    </row>
    <row r="27" spans="1:13" ht="12.75">
      <c r="A27" t="s">
        <v>3</v>
      </c>
      <c r="B27" t="s">
        <v>5</v>
      </c>
      <c r="C27" s="6" t="s">
        <v>6</v>
      </c>
      <c r="D27" s="6" t="s">
        <v>8</v>
      </c>
      <c r="E27" s="6" t="s">
        <v>7</v>
      </c>
      <c r="F27" s="6" t="s">
        <v>9</v>
      </c>
      <c r="G27" s="6" t="s">
        <v>10</v>
      </c>
      <c r="H27" s="6" t="s">
        <v>11</v>
      </c>
      <c r="I27" s="6" t="s">
        <v>12</v>
      </c>
      <c r="J27" s="6" t="s">
        <v>13</v>
      </c>
      <c r="K27" s="6" t="s">
        <v>14</v>
      </c>
      <c r="L27" s="6" t="s">
        <v>15</v>
      </c>
      <c r="M27" s="6" t="s">
        <v>16</v>
      </c>
    </row>
    <row r="28" spans="1:21" ht="12.75">
      <c r="A28" t="s">
        <v>4</v>
      </c>
      <c r="B28" s="17">
        <f>C25</f>
        <v>24125</v>
      </c>
      <c r="C28" s="17">
        <f>C25*2</f>
        <v>48250</v>
      </c>
      <c r="D28" s="17">
        <f>C25*3</f>
        <v>72375</v>
      </c>
      <c r="E28" s="17">
        <f>C25*4</f>
        <v>96500</v>
      </c>
      <c r="F28" s="17">
        <f>C25*5</f>
        <v>120625</v>
      </c>
      <c r="G28" s="17">
        <f>C25*6</f>
        <v>144750</v>
      </c>
      <c r="H28" s="17">
        <f>C25*7</f>
        <v>168875</v>
      </c>
      <c r="I28" s="17">
        <f>C25*8</f>
        <v>193000</v>
      </c>
      <c r="J28" s="17">
        <f>C25*9</f>
        <v>217125</v>
      </c>
      <c r="K28" s="17">
        <f>C25*10</f>
        <v>241250</v>
      </c>
      <c r="L28" s="17">
        <f>C25*11</f>
        <v>265375</v>
      </c>
      <c r="M28" s="17">
        <f>C25*12</f>
        <v>289500</v>
      </c>
      <c r="N28" s="2"/>
      <c r="O28" s="2"/>
      <c r="P28" s="2"/>
      <c r="Q28" s="2"/>
      <c r="R28" s="2"/>
      <c r="S28" s="2"/>
      <c r="T28" s="2"/>
      <c r="U28" s="2"/>
    </row>
    <row r="29" spans="1:12" ht="12.75">
      <c r="A29" t="s">
        <v>17</v>
      </c>
      <c r="B29" s="17">
        <v>17808.16</v>
      </c>
      <c r="C29" s="17">
        <v>37493.93</v>
      </c>
      <c r="D29" s="17">
        <v>63470.73</v>
      </c>
      <c r="E29" s="18">
        <v>87700.97</v>
      </c>
      <c r="F29" s="18">
        <v>112526.09</v>
      </c>
      <c r="G29" s="18">
        <v>137892.12</v>
      </c>
      <c r="H29" s="18">
        <v>159769.55</v>
      </c>
      <c r="I29" s="18">
        <v>181328.49</v>
      </c>
      <c r="J29" s="18"/>
      <c r="K29" s="18"/>
      <c r="L29" s="12"/>
    </row>
    <row r="30" ht="12.75">
      <c r="E30" s="1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3">
      <selection activeCell="I17" sqref="I17"/>
    </sheetView>
  </sheetViews>
  <sheetFormatPr defaultColWidth="9.140625" defaultRowHeight="12.75"/>
  <cols>
    <col min="1" max="1" width="12.8515625" style="0" customWidth="1"/>
    <col min="2" max="8" width="15.8515625" style="0" bestFit="1" customWidth="1"/>
    <col min="9" max="13" width="16.8515625" style="0" bestFit="1" customWidth="1"/>
  </cols>
  <sheetData>
    <row r="1" spans="1:3" ht="12.75">
      <c r="A1" t="s">
        <v>19</v>
      </c>
      <c r="B1" s="7">
        <v>468337</v>
      </c>
      <c r="C1">
        <f>B1/12</f>
        <v>39028.083333333336</v>
      </c>
    </row>
    <row r="4" spans="1:13" ht="12.75">
      <c r="A4" t="s">
        <v>3</v>
      </c>
      <c r="B4" t="s">
        <v>5</v>
      </c>
      <c r="C4" s="6" t="s">
        <v>6</v>
      </c>
      <c r="D4" s="6" t="s">
        <v>8</v>
      </c>
      <c r="E4" s="6" t="s">
        <v>7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</row>
    <row r="5" spans="1:13" ht="12.75">
      <c r="A5" t="s">
        <v>20</v>
      </c>
      <c r="B5" s="17">
        <f>C1</f>
        <v>39028.083333333336</v>
      </c>
      <c r="C5" s="17">
        <f>C1*2</f>
        <v>78056.16666666667</v>
      </c>
      <c r="D5" s="17">
        <f>C1*3</f>
        <v>117084.25</v>
      </c>
      <c r="E5" s="17">
        <f>C1*4</f>
        <v>156112.33333333334</v>
      </c>
      <c r="F5" s="17">
        <f>C1*5</f>
        <v>195140.4166666667</v>
      </c>
      <c r="G5" s="17">
        <f>C1*6</f>
        <v>234168.5</v>
      </c>
      <c r="H5" s="17">
        <f>C1*7</f>
        <v>273196.5833333334</v>
      </c>
      <c r="I5" s="17">
        <f>C1*8</f>
        <v>312224.6666666667</v>
      </c>
      <c r="J5" s="17">
        <f>C1*9</f>
        <v>351252.75</v>
      </c>
      <c r="K5" s="17">
        <f>C1*10</f>
        <v>390280.8333333334</v>
      </c>
      <c r="L5" s="17">
        <f>C1*11</f>
        <v>429308.9166666667</v>
      </c>
      <c r="M5" s="17">
        <f>C1*12</f>
        <v>468337</v>
      </c>
    </row>
    <row r="6" spans="1:13" ht="12.75">
      <c r="A6" t="s">
        <v>17</v>
      </c>
      <c r="B6" s="14">
        <v>21572.02</v>
      </c>
      <c r="C6" s="14">
        <v>16407.85</v>
      </c>
      <c r="D6" s="14">
        <v>95291.78</v>
      </c>
      <c r="E6" s="14">
        <v>131052.59</v>
      </c>
      <c r="F6" s="39">
        <v>146256.79</v>
      </c>
      <c r="G6" s="14">
        <v>156919.05</v>
      </c>
      <c r="H6" s="14">
        <v>185803.77</v>
      </c>
      <c r="I6" s="14">
        <v>230239.59</v>
      </c>
      <c r="J6" s="14">
        <v>234985.74</v>
      </c>
      <c r="K6" s="14"/>
      <c r="L6" s="14"/>
      <c r="M6" s="14"/>
    </row>
    <row r="29" spans="1:3" ht="12.75">
      <c r="A29" t="s">
        <v>21</v>
      </c>
      <c r="B29" s="7">
        <v>10111</v>
      </c>
      <c r="C29">
        <f>B29/12</f>
        <v>842.5833333333334</v>
      </c>
    </row>
    <row r="31" spans="1:13" ht="12.75">
      <c r="A31" t="s">
        <v>3</v>
      </c>
      <c r="B31" t="s">
        <v>5</v>
      </c>
      <c r="C31" s="6" t="s">
        <v>6</v>
      </c>
      <c r="D31" s="6" t="s">
        <v>8</v>
      </c>
      <c r="E31" s="6" t="s">
        <v>7</v>
      </c>
      <c r="F31" s="6" t="s">
        <v>9</v>
      </c>
      <c r="G31" s="6" t="s">
        <v>10</v>
      </c>
      <c r="H31" s="6" t="s">
        <v>11</v>
      </c>
      <c r="I31" s="6" t="s">
        <v>12</v>
      </c>
      <c r="J31" s="6" t="s">
        <v>13</v>
      </c>
      <c r="K31" s="6" t="s">
        <v>14</v>
      </c>
      <c r="L31" s="6" t="s">
        <v>15</v>
      </c>
      <c r="M31" s="6" t="s">
        <v>16</v>
      </c>
    </row>
    <row r="32" spans="1:13" ht="12.75">
      <c r="A32" t="s">
        <v>20</v>
      </c>
      <c r="B32" s="1">
        <f>C29</f>
        <v>842.5833333333334</v>
      </c>
      <c r="C32" s="1">
        <f>C29*2</f>
        <v>1685.1666666666667</v>
      </c>
      <c r="D32" s="1">
        <f>C29*3</f>
        <v>2527.75</v>
      </c>
      <c r="E32" s="1">
        <f>C29*4</f>
        <v>3370.3333333333335</v>
      </c>
      <c r="F32" s="1">
        <f>C29*5</f>
        <v>4212.916666666667</v>
      </c>
      <c r="G32" s="1">
        <f>C29*6</f>
        <v>5055.5</v>
      </c>
      <c r="H32" s="1">
        <f>C29*7</f>
        <v>5898.083333333334</v>
      </c>
      <c r="I32" s="1">
        <f>C29*8</f>
        <v>6740.666666666667</v>
      </c>
      <c r="J32" s="1">
        <f>C29*9</f>
        <v>7583.25</v>
      </c>
      <c r="K32" s="1">
        <f>C29*10</f>
        <v>8425.833333333334</v>
      </c>
      <c r="L32" s="1">
        <f>C29*11</f>
        <v>9268.416666666668</v>
      </c>
      <c r="M32" s="1">
        <f>C29*12</f>
        <v>10111</v>
      </c>
    </row>
    <row r="33" spans="1:12" ht="12.75">
      <c r="A33" t="s">
        <v>17</v>
      </c>
      <c r="B33">
        <v>31.16</v>
      </c>
      <c r="C33">
        <v>372.01</v>
      </c>
      <c r="D33" s="2">
        <v>651.95</v>
      </c>
      <c r="E33" s="1">
        <v>1634.01</v>
      </c>
      <c r="F33" s="1">
        <v>2165.92</v>
      </c>
      <c r="G33" s="14">
        <v>2538.17</v>
      </c>
      <c r="H33" s="14">
        <v>3131.94</v>
      </c>
      <c r="I33" s="14">
        <v>3654.42</v>
      </c>
      <c r="J33" s="14">
        <v>4045.72</v>
      </c>
      <c r="K33" s="14"/>
      <c r="L33" s="14"/>
    </row>
    <row r="34" spans="7:9" ht="12.75">
      <c r="G34" s="13"/>
      <c r="I34" s="15"/>
    </row>
    <row r="37" ht="12.75">
      <c r="H37" t="s">
        <v>23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Y64"/>
  <sheetViews>
    <sheetView zoomScalePageLayoutView="0" workbookViewId="0" topLeftCell="A1">
      <selection activeCell="J38" sqref="J38"/>
    </sheetView>
  </sheetViews>
  <sheetFormatPr defaultColWidth="9.140625" defaultRowHeight="12.75"/>
  <cols>
    <col min="1" max="1" width="0.13671875" style="0" customWidth="1"/>
    <col min="2" max="2" width="36.421875" style="0" hidden="1" customWidth="1"/>
    <col min="3" max="3" width="25.57421875" style="0" hidden="1" customWidth="1"/>
    <col min="4" max="5" width="28.7109375" style="0" hidden="1" customWidth="1"/>
    <col min="6" max="6" width="34.140625" style="0" customWidth="1"/>
    <col min="7" max="7" width="17.28125" style="0" customWidth="1"/>
    <col min="8" max="8" width="16.8515625" style="0" bestFit="1" customWidth="1"/>
    <col min="9" max="9" width="17.00390625" style="0" customWidth="1"/>
    <col min="10" max="10" width="15.421875" style="0" customWidth="1"/>
    <col min="11" max="11" width="19.00390625" style="0" customWidth="1"/>
  </cols>
  <sheetData>
    <row r="2" spans="2:6" s="5" customFormat="1" ht="15.75">
      <c r="B2" s="129"/>
      <c r="C2" s="129"/>
      <c r="D2" s="129"/>
      <c r="E2" s="129"/>
      <c r="F2" s="129"/>
    </row>
    <row r="3" spans="4:5" s="5" customFormat="1" ht="12.75">
      <c r="D3" s="23"/>
      <c r="E3" s="23"/>
    </row>
    <row r="4" spans="2:6" s="5" customFormat="1" ht="12.75">
      <c r="B4" s="25"/>
      <c r="C4" s="3"/>
      <c r="D4" s="26"/>
      <c r="E4" s="26"/>
      <c r="F4" s="8"/>
    </row>
    <row r="5" spans="3:6" s="5" customFormat="1" ht="12.75">
      <c r="C5" s="24"/>
      <c r="D5" s="27"/>
      <c r="E5" s="27"/>
      <c r="F5" s="8"/>
    </row>
    <row r="6" spans="3:6" s="5" customFormat="1" ht="12.75">
      <c r="C6" s="24"/>
      <c r="D6" s="27"/>
      <c r="E6" s="27"/>
      <c r="F6" s="8"/>
    </row>
    <row r="7" spans="3:6" s="5" customFormat="1" ht="12.75">
      <c r="C7" s="24"/>
      <c r="D7" s="27"/>
      <c r="E7" s="27"/>
      <c r="F7" s="8"/>
    </row>
    <row r="8" spans="3:6" s="5" customFormat="1" ht="12.75">
      <c r="C8" s="24"/>
      <c r="D8" s="27"/>
      <c r="E8" s="27"/>
      <c r="F8" s="8"/>
    </row>
    <row r="9" spans="3:6" s="5" customFormat="1" ht="0.75" customHeight="1">
      <c r="C9" s="24"/>
      <c r="D9" s="27"/>
      <c r="E9" s="27"/>
      <c r="F9" s="8"/>
    </row>
    <row r="10" spans="3:11" s="5" customFormat="1" ht="12.75" hidden="1">
      <c r="C10" s="24"/>
      <c r="D10" s="3"/>
      <c r="E10" s="3"/>
      <c r="F10" s="129"/>
      <c r="G10" s="127"/>
      <c r="H10" s="127"/>
      <c r="I10" s="127"/>
      <c r="J10" s="127"/>
      <c r="K10" s="127"/>
    </row>
    <row r="11" spans="3:11" s="5" customFormat="1" ht="12.75" hidden="1">
      <c r="C11" s="24"/>
      <c r="D11" s="27"/>
      <c r="E11" s="27"/>
      <c r="F11" s="127"/>
      <c r="G11" s="127"/>
      <c r="H11" s="127"/>
      <c r="I11" s="127"/>
      <c r="J11" s="127"/>
      <c r="K11" s="127"/>
    </row>
    <row r="12" spans="3:23" s="5" customFormat="1" ht="12.75">
      <c r="C12" s="8"/>
      <c r="D12" s="3"/>
      <c r="E12" s="3"/>
      <c r="G12" s="33"/>
      <c r="H12" s="3"/>
      <c r="I12" s="3"/>
      <c r="J12" s="3"/>
      <c r="K12" s="3"/>
      <c r="Q12" s="129"/>
      <c r="R12" s="127"/>
      <c r="S12" s="127"/>
      <c r="T12" s="127"/>
      <c r="U12" s="127"/>
      <c r="V12" s="127"/>
      <c r="W12" s="127"/>
    </row>
    <row r="13" spans="2:23" s="5" customFormat="1" ht="12.75">
      <c r="B13" s="25"/>
      <c r="D13" s="3"/>
      <c r="E13" s="3"/>
      <c r="F13" s="25"/>
      <c r="G13" s="3"/>
      <c r="H13" s="3"/>
      <c r="I13" s="3"/>
      <c r="J13" s="3"/>
      <c r="K13" s="3"/>
      <c r="Q13" s="127"/>
      <c r="R13" s="127"/>
      <c r="S13" s="127"/>
      <c r="T13" s="127"/>
      <c r="U13" s="127"/>
      <c r="V13" s="127"/>
      <c r="W13" s="127"/>
    </row>
    <row r="14" spans="3:23" s="5" customFormat="1" ht="12.75">
      <c r="C14" s="23"/>
      <c r="D14" s="27"/>
      <c r="E14" s="27"/>
      <c r="G14" s="3"/>
      <c r="H14" s="3"/>
      <c r="I14" s="3"/>
      <c r="J14" s="3"/>
      <c r="K14" s="3"/>
      <c r="R14" s="33"/>
      <c r="S14" s="3"/>
      <c r="T14" s="3"/>
      <c r="U14" s="3"/>
      <c r="V14" s="3"/>
      <c r="W14" s="3"/>
    </row>
    <row r="15" spans="3:23" s="5" customFormat="1" ht="12.75">
      <c r="C15" s="24"/>
      <c r="D15" s="27"/>
      <c r="E15" s="27"/>
      <c r="F15" s="25"/>
      <c r="G15" s="3"/>
      <c r="H15" s="3"/>
      <c r="I15" s="3"/>
      <c r="J15" s="3"/>
      <c r="K15" s="3"/>
      <c r="Q15" s="25"/>
      <c r="R15" s="3"/>
      <c r="S15" s="3"/>
      <c r="T15" s="3"/>
      <c r="U15" s="3"/>
      <c r="V15" s="3"/>
      <c r="W15" s="3"/>
    </row>
    <row r="16" spans="3:23" s="5" customFormat="1" ht="12.75">
      <c r="C16" s="24"/>
      <c r="D16" s="27"/>
      <c r="E16" s="27"/>
      <c r="G16" s="23"/>
      <c r="H16" s="27"/>
      <c r="I16" s="27"/>
      <c r="J16" s="27"/>
      <c r="K16" s="3"/>
      <c r="R16" s="3"/>
      <c r="S16" s="3"/>
      <c r="T16" s="3"/>
      <c r="U16" s="3"/>
      <c r="V16" s="3"/>
      <c r="W16" s="3"/>
    </row>
    <row r="17" spans="3:23" s="5" customFormat="1" ht="12.75">
      <c r="C17" s="24"/>
      <c r="D17" s="27"/>
      <c r="E17" s="27"/>
      <c r="G17" s="23"/>
      <c r="H17" s="27"/>
      <c r="I17" s="27"/>
      <c r="J17" s="27"/>
      <c r="K17" s="3"/>
      <c r="Q17" s="25"/>
      <c r="R17" s="3"/>
      <c r="S17" s="3"/>
      <c r="T17" s="3"/>
      <c r="U17" s="3"/>
      <c r="V17" s="3"/>
      <c r="W17" s="3"/>
    </row>
    <row r="18" spans="3:23" s="5" customFormat="1" ht="12.75">
      <c r="C18" s="24"/>
      <c r="D18" s="27"/>
      <c r="E18" s="27"/>
      <c r="G18" s="23"/>
      <c r="H18" s="27"/>
      <c r="I18" s="27"/>
      <c r="J18" s="27"/>
      <c r="K18" s="3"/>
      <c r="R18" s="23"/>
      <c r="S18" s="27"/>
      <c r="T18" s="27"/>
      <c r="U18" s="27"/>
      <c r="V18" s="27"/>
      <c r="W18" s="3"/>
    </row>
    <row r="19" spans="3:23" s="5" customFormat="1" ht="12.75">
      <c r="C19" s="24"/>
      <c r="D19" s="27"/>
      <c r="E19" s="27"/>
      <c r="G19" s="23"/>
      <c r="H19" s="27"/>
      <c r="I19" s="27"/>
      <c r="J19" s="27"/>
      <c r="K19" s="3"/>
      <c r="R19" s="23"/>
      <c r="S19" s="27"/>
      <c r="T19" s="27"/>
      <c r="U19" s="27"/>
      <c r="V19" s="27"/>
      <c r="W19" s="3"/>
    </row>
    <row r="20" spans="3:23" s="5" customFormat="1" ht="12.75">
      <c r="C20" s="24"/>
      <c r="D20" s="27"/>
      <c r="E20" s="27"/>
      <c r="F20" s="4"/>
      <c r="G20" s="23"/>
      <c r="H20" s="27"/>
      <c r="I20" s="27"/>
      <c r="J20" s="27"/>
      <c r="K20" s="3"/>
      <c r="R20" s="23"/>
      <c r="S20" s="27"/>
      <c r="T20" s="27"/>
      <c r="U20" s="27"/>
      <c r="V20" s="27"/>
      <c r="W20" s="3"/>
    </row>
    <row r="21" spans="3:23" s="5" customFormat="1" ht="12.75">
      <c r="C21" s="24"/>
      <c r="D21" s="27"/>
      <c r="E21" s="27"/>
      <c r="F21" s="4"/>
      <c r="G21" s="23"/>
      <c r="H21" s="27"/>
      <c r="I21" s="27"/>
      <c r="J21" s="27"/>
      <c r="K21" s="3"/>
      <c r="R21" s="23"/>
      <c r="S21" s="27"/>
      <c r="T21" s="27"/>
      <c r="U21" s="27"/>
      <c r="V21" s="27"/>
      <c r="W21" s="3"/>
    </row>
    <row r="22" spans="3:23" s="5" customFormat="1" ht="12.75">
      <c r="C22" s="24"/>
      <c r="D22" s="27"/>
      <c r="E22" s="27"/>
      <c r="F22" s="25"/>
      <c r="G22" s="3"/>
      <c r="H22" s="27"/>
      <c r="I22" s="27"/>
      <c r="J22" s="27"/>
      <c r="K22" s="3"/>
      <c r="R22" s="23"/>
      <c r="S22" s="27"/>
      <c r="T22" s="27"/>
      <c r="U22" s="27"/>
      <c r="V22" s="27"/>
      <c r="W22" s="3"/>
    </row>
    <row r="23" spans="3:23" s="5" customFormat="1" ht="12.75">
      <c r="C23" s="24"/>
      <c r="D23" s="27"/>
      <c r="E23" s="27"/>
      <c r="F23" s="25"/>
      <c r="G23" s="3"/>
      <c r="H23" s="3"/>
      <c r="I23" s="3"/>
      <c r="J23" s="27"/>
      <c r="K23" s="3"/>
      <c r="R23" s="23"/>
      <c r="S23" s="27"/>
      <c r="T23" s="27"/>
      <c r="U23" s="27"/>
      <c r="V23" s="27"/>
      <c r="W23" s="3"/>
    </row>
    <row r="24" spans="3:23" s="5" customFormat="1" ht="12.75">
      <c r="C24" s="24"/>
      <c r="D24" s="27"/>
      <c r="E24" s="27"/>
      <c r="F24" s="4"/>
      <c r="G24" s="23"/>
      <c r="H24" s="27"/>
      <c r="I24" s="27"/>
      <c r="J24" s="27"/>
      <c r="K24" s="3"/>
      <c r="R24" s="23"/>
      <c r="S24" s="27"/>
      <c r="T24" s="27"/>
      <c r="U24" s="27"/>
      <c r="V24" s="27"/>
      <c r="W24" s="3"/>
    </row>
    <row r="25" spans="3:23" s="5" customFormat="1" ht="12.75">
      <c r="C25" s="24"/>
      <c r="D25" s="3"/>
      <c r="E25" s="3"/>
      <c r="F25" s="4"/>
      <c r="G25" s="23"/>
      <c r="H25" s="27"/>
      <c r="I25" s="27"/>
      <c r="J25" s="3"/>
      <c r="K25" s="3"/>
      <c r="R25" s="23"/>
      <c r="S25" s="27"/>
      <c r="T25" s="27"/>
      <c r="U25" s="27"/>
      <c r="V25" s="27"/>
      <c r="W25" s="3"/>
    </row>
    <row r="26" spans="3:23" s="5" customFormat="1" ht="12.75">
      <c r="C26" s="24"/>
      <c r="D26" s="3"/>
      <c r="E26" s="3"/>
      <c r="F26" s="25"/>
      <c r="G26" s="3"/>
      <c r="H26" s="3"/>
      <c r="I26" s="3"/>
      <c r="J26" s="27"/>
      <c r="K26" s="3"/>
      <c r="Q26" s="25"/>
      <c r="R26" s="3"/>
      <c r="S26" s="27"/>
      <c r="T26" s="27"/>
      <c r="U26" s="27"/>
      <c r="V26" s="27"/>
      <c r="W26" s="3"/>
    </row>
    <row r="27" spans="3:23" s="5" customFormat="1" ht="12.75">
      <c r="C27" s="8"/>
      <c r="D27" s="3"/>
      <c r="E27" s="3"/>
      <c r="F27" s="4"/>
      <c r="G27" s="24"/>
      <c r="H27" s="24"/>
      <c r="I27" s="24"/>
      <c r="J27" s="27"/>
      <c r="K27" s="3"/>
      <c r="Q27" s="25"/>
      <c r="R27" s="3"/>
      <c r="S27" s="3"/>
      <c r="T27" s="3"/>
      <c r="U27" s="3"/>
      <c r="V27" s="3"/>
      <c r="W27" s="3"/>
    </row>
    <row r="28" spans="2:23" s="5" customFormat="1" ht="12.75">
      <c r="B28" s="25"/>
      <c r="C28" s="3"/>
      <c r="D28" s="3"/>
      <c r="E28" s="3"/>
      <c r="F28" s="4"/>
      <c r="G28" s="24"/>
      <c r="H28" s="27"/>
      <c r="I28" s="27"/>
      <c r="J28" s="3"/>
      <c r="K28" s="3"/>
      <c r="Q28" s="4"/>
      <c r="R28" s="23"/>
      <c r="S28" s="3"/>
      <c r="T28" s="27"/>
      <c r="U28" s="27"/>
      <c r="V28" s="27"/>
      <c r="W28" s="3"/>
    </row>
    <row r="29" spans="4:23" s="5" customFormat="1" ht="12.75" hidden="1">
      <c r="D29" s="3"/>
      <c r="E29" s="3"/>
      <c r="F29" s="4"/>
      <c r="G29" s="24"/>
      <c r="H29" s="27"/>
      <c r="I29" s="27"/>
      <c r="J29" s="24"/>
      <c r="K29" s="3"/>
      <c r="Q29" s="4"/>
      <c r="R29" s="23"/>
      <c r="S29" s="27"/>
      <c r="T29" s="27"/>
      <c r="U29" s="27"/>
      <c r="V29" s="27"/>
      <c r="W29" s="3"/>
    </row>
    <row r="30" spans="4:23" s="5" customFormat="1" ht="12.75">
      <c r="D30" s="3"/>
      <c r="E30" s="3"/>
      <c r="F30" s="4"/>
      <c r="G30" s="24"/>
      <c r="H30" s="27"/>
      <c r="I30" s="27"/>
      <c r="J30" s="27"/>
      <c r="K30" s="3"/>
      <c r="Q30" s="25"/>
      <c r="R30" s="3"/>
      <c r="S30" s="3"/>
      <c r="T30" s="3"/>
      <c r="U30" s="3"/>
      <c r="V30" s="3"/>
      <c r="W30" s="3"/>
    </row>
    <row r="31" spans="2:23" s="5" customFormat="1" ht="12.75">
      <c r="B31" s="25"/>
      <c r="C31" s="3"/>
      <c r="D31" s="3"/>
      <c r="E31" s="3"/>
      <c r="F31" s="4"/>
      <c r="G31" s="24"/>
      <c r="H31" s="27"/>
      <c r="I31" s="27"/>
      <c r="J31" s="27"/>
      <c r="K31" s="3"/>
      <c r="Q31" s="4"/>
      <c r="R31" s="24"/>
      <c r="S31" s="24"/>
      <c r="T31" s="24"/>
      <c r="U31" s="24"/>
      <c r="V31" s="24"/>
      <c r="W31" s="3"/>
    </row>
    <row r="32" spans="3:23" s="5" customFormat="1" ht="12.75">
      <c r="C32" s="24"/>
      <c r="D32" s="27"/>
      <c r="E32" s="27"/>
      <c r="F32" s="4"/>
      <c r="G32" s="24"/>
      <c r="H32" s="27"/>
      <c r="I32" s="27"/>
      <c r="J32" s="27"/>
      <c r="K32" s="3"/>
      <c r="Q32" s="4"/>
      <c r="R32" s="24"/>
      <c r="S32" s="27"/>
      <c r="T32" s="27"/>
      <c r="U32" s="27"/>
      <c r="V32" s="27"/>
      <c r="W32" s="3"/>
    </row>
    <row r="33" spans="3:23" s="5" customFormat="1" ht="12.75">
      <c r="C33" s="24"/>
      <c r="D33" s="27"/>
      <c r="E33" s="27"/>
      <c r="F33" s="4"/>
      <c r="G33" s="23"/>
      <c r="H33" s="27"/>
      <c r="I33" s="27"/>
      <c r="J33" s="27"/>
      <c r="K33" s="3"/>
      <c r="Q33" s="4"/>
      <c r="R33" s="24"/>
      <c r="S33" s="27"/>
      <c r="T33" s="27"/>
      <c r="U33" s="27"/>
      <c r="V33" s="27"/>
      <c r="W33" s="3"/>
    </row>
    <row r="34" spans="3:23" s="5" customFormat="1" ht="12.75">
      <c r="C34" s="24"/>
      <c r="D34" s="27"/>
      <c r="E34" s="27"/>
      <c r="F34" s="4"/>
      <c r="G34" s="23"/>
      <c r="H34" s="27"/>
      <c r="I34" s="27"/>
      <c r="J34" s="27"/>
      <c r="K34" s="3"/>
      <c r="Q34" s="4"/>
      <c r="R34" s="24"/>
      <c r="S34" s="27"/>
      <c r="T34" s="27"/>
      <c r="U34" s="27"/>
      <c r="V34" s="27"/>
      <c r="W34" s="3"/>
    </row>
    <row r="35" spans="3:23" s="5" customFormat="1" ht="12.75">
      <c r="C35" s="24"/>
      <c r="D35" s="27"/>
      <c r="E35" s="27"/>
      <c r="F35" s="4"/>
      <c r="G35" s="23"/>
      <c r="H35" s="27"/>
      <c r="I35" s="27"/>
      <c r="J35" s="27"/>
      <c r="K35" s="3"/>
      <c r="Q35" s="4"/>
      <c r="R35" s="24"/>
      <c r="S35" s="27"/>
      <c r="T35" s="27"/>
      <c r="U35" s="27"/>
      <c r="V35" s="27"/>
      <c r="W35" s="3"/>
    </row>
    <row r="36" spans="3:23" s="5" customFormat="1" ht="12.75">
      <c r="C36" s="24"/>
      <c r="D36" s="3"/>
      <c r="E36" s="3"/>
      <c r="F36" s="4"/>
      <c r="G36" s="23"/>
      <c r="H36" s="3"/>
      <c r="I36" s="3"/>
      <c r="J36" s="27"/>
      <c r="K36" s="3"/>
      <c r="Q36" s="4"/>
      <c r="R36" s="24"/>
      <c r="S36" s="27"/>
      <c r="T36" s="27"/>
      <c r="U36" s="27"/>
      <c r="V36" s="27"/>
      <c r="W36" s="3"/>
    </row>
    <row r="37" spans="3:23" s="5" customFormat="1" ht="12.75">
      <c r="C37" s="8"/>
      <c r="D37" s="3"/>
      <c r="E37" s="3"/>
      <c r="F37" s="25"/>
      <c r="G37" s="3"/>
      <c r="H37" s="27"/>
      <c r="I37" s="27"/>
      <c r="J37" s="27"/>
      <c r="K37" s="3"/>
      <c r="Q37" s="4"/>
      <c r="R37" s="23"/>
      <c r="S37" s="27"/>
      <c r="T37" s="27"/>
      <c r="U37" s="27"/>
      <c r="V37" s="27"/>
      <c r="W37" s="3"/>
    </row>
    <row r="38" spans="3:23" s="5" customFormat="1" ht="12.75">
      <c r="C38" s="28"/>
      <c r="D38" s="3"/>
      <c r="E38" s="3"/>
      <c r="F38" s="34"/>
      <c r="G38" s="3"/>
      <c r="H38" s="3"/>
      <c r="I38" s="3"/>
      <c r="J38" s="3"/>
      <c r="K38" s="3"/>
      <c r="Q38" s="4" t="s">
        <v>51</v>
      </c>
      <c r="R38" s="23"/>
      <c r="S38" s="27"/>
      <c r="T38" s="27"/>
      <c r="U38" s="27"/>
      <c r="V38" s="27"/>
      <c r="W38" s="3"/>
    </row>
    <row r="39" spans="2:23" s="5" customFormat="1" ht="12.75">
      <c r="B39" s="25"/>
      <c r="C39" s="3"/>
      <c r="D39" s="3"/>
      <c r="E39" s="3"/>
      <c r="F39" s="4"/>
      <c r="G39" s="24"/>
      <c r="H39" s="3"/>
      <c r="I39" s="3"/>
      <c r="J39" s="27"/>
      <c r="K39" s="27"/>
      <c r="Q39" s="4"/>
      <c r="R39" s="23"/>
      <c r="S39" s="27"/>
      <c r="T39" s="27"/>
      <c r="U39" s="27"/>
      <c r="V39" s="27"/>
      <c r="W39" s="3"/>
    </row>
    <row r="40" spans="4:23" s="5" customFormat="1" ht="12.75">
      <c r="D40" s="27"/>
      <c r="E40" s="27"/>
      <c r="F40" s="4"/>
      <c r="G40" s="24"/>
      <c r="H40" s="3"/>
      <c r="I40" s="3"/>
      <c r="J40" s="3"/>
      <c r="K40" s="3"/>
      <c r="Q40" s="4"/>
      <c r="R40" s="23"/>
      <c r="S40" s="3"/>
      <c r="T40" s="3"/>
      <c r="U40" s="3"/>
      <c r="V40" s="3"/>
      <c r="W40" s="3"/>
    </row>
    <row r="41" spans="2:23" s="5" customFormat="1" ht="12.75">
      <c r="B41" s="25"/>
      <c r="D41" s="3"/>
      <c r="E41" s="3"/>
      <c r="F41" s="4"/>
      <c r="G41" s="28"/>
      <c r="H41" s="28"/>
      <c r="I41" s="28"/>
      <c r="J41" s="3"/>
      <c r="K41" s="3"/>
      <c r="Q41" s="25"/>
      <c r="R41" s="3"/>
      <c r="S41" s="3"/>
      <c r="T41" s="27"/>
      <c r="U41" s="27"/>
      <c r="V41" s="27"/>
      <c r="W41" s="27"/>
    </row>
    <row r="42" spans="2:23" s="5" customFormat="1" ht="15.75">
      <c r="B42" s="29"/>
      <c r="C42" s="3"/>
      <c r="D42" s="3"/>
      <c r="E42" s="3"/>
      <c r="F42" s="4"/>
      <c r="G42" s="24"/>
      <c r="H42" s="27"/>
      <c r="I42" s="27"/>
      <c r="J42" s="3"/>
      <c r="K42" s="3"/>
      <c r="Q42" s="34"/>
      <c r="R42" s="3"/>
      <c r="S42" s="3"/>
      <c r="T42" s="3"/>
      <c r="U42" s="3"/>
      <c r="V42" s="3"/>
      <c r="W42" s="3"/>
    </row>
    <row r="43" spans="4:23" s="5" customFormat="1" ht="12.75">
      <c r="D43" s="3"/>
      <c r="E43" s="3"/>
      <c r="F43" s="4"/>
      <c r="G43" s="24"/>
      <c r="H43" s="27"/>
      <c r="I43" s="3"/>
      <c r="J43" s="28"/>
      <c r="K43" s="3"/>
      <c r="Q43" s="4"/>
      <c r="R43" s="24"/>
      <c r="S43" s="3"/>
      <c r="T43" s="3"/>
      <c r="U43" s="3"/>
      <c r="V43" s="3"/>
      <c r="W43" s="3"/>
    </row>
    <row r="44" spans="3:23" s="5" customFormat="1" ht="12.75">
      <c r="C44" s="24"/>
      <c r="D44" s="3"/>
      <c r="E44" s="3"/>
      <c r="F44" s="25"/>
      <c r="G44" s="3"/>
      <c r="H44" s="3"/>
      <c r="I44" s="3"/>
      <c r="J44" s="27"/>
      <c r="K44" s="3"/>
      <c r="Q44" s="4"/>
      <c r="R44" s="24"/>
      <c r="S44" s="3"/>
      <c r="T44" s="3"/>
      <c r="U44" s="3"/>
      <c r="V44" s="3"/>
      <c r="W44" s="3"/>
    </row>
    <row r="45" spans="3:23" s="5" customFormat="1" ht="12.75">
      <c r="C45" s="23"/>
      <c r="D45" s="3"/>
      <c r="E45" s="3"/>
      <c r="F45" s="25"/>
      <c r="G45" s="3"/>
      <c r="H45" s="3"/>
      <c r="I45" s="3"/>
      <c r="J45" s="3"/>
      <c r="K45" s="3"/>
      <c r="Q45" s="4"/>
      <c r="R45" s="28"/>
      <c r="S45" s="28"/>
      <c r="T45" s="28"/>
      <c r="U45" s="28"/>
      <c r="V45" s="28"/>
      <c r="W45" s="3"/>
    </row>
    <row r="46" spans="3:23" s="5" customFormat="1" ht="12.75">
      <c r="C46" s="30"/>
      <c r="D46" s="3"/>
      <c r="E46" s="3"/>
      <c r="F46" s="35"/>
      <c r="G46" s="36"/>
      <c r="H46" s="3"/>
      <c r="I46" s="3"/>
      <c r="J46" s="3"/>
      <c r="K46" s="3"/>
      <c r="Q46" s="4"/>
      <c r="R46" s="24"/>
      <c r="S46" s="27"/>
      <c r="T46" s="27"/>
      <c r="U46" s="27"/>
      <c r="V46" s="27"/>
      <c r="W46" s="3"/>
    </row>
    <row r="47" spans="3:23" s="5" customFormat="1" ht="12.75">
      <c r="C47" s="23"/>
      <c r="D47" s="3"/>
      <c r="E47" s="3"/>
      <c r="F47" s="37"/>
      <c r="G47" s="23"/>
      <c r="H47" s="3"/>
      <c r="I47" s="3"/>
      <c r="J47" s="3"/>
      <c r="K47" s="3"/>
      <c r="Q47" s="4"/>
      <c r="R47" s="24"/>
      <c r="S47" s="3"/>
      <c r="T47" s="27"/>
      <c r="U47" s="3"/>
      <c r="V47" s="3"/>
      <c r="W47" s="3"/>
    </row>
    <row r="48" spans="3:23" s="5" customFormat="1" ht="12.75">
      <c r="C48" s="23"/>
      <c r="D48" s="3"/>
      <c r="E48" s="3"/>
      <c r="F48" s="37"/>
      <c r="G48" s="23"/>
      <c r="H48" s="3"/>
      <c r="I48" s="3"/>
      <c r="J48" s="3"/>
      <c r="K48" s="3"/>
      <c r="Q48" s="25"/>
      <c r="R48" s="3"/>
      <c r="S48" s="3"/>
      <c r="T48" s="3"/>
      <c r="U48" s="3"/>
      <c r="V48" s="3"/>
      <c r="W48" s="3"/>
    </row>
    <row r="49" spans="3:23" s="5" customFormat="1" ht="12.75">
      <c r="C49" s="23"/>
      <c r="D49" s="3"/>
      <c r="E49" s="3"/>
      <c r="F49" s="37"/>
      <c r="G49" s="23"/>
      <c r="H49" s="3"/>
      <c r="I49" s="3"/>
      <c r="J49" s="3"/>
      <c r="K49" s="3"/>
      <c r="Q49" s="25"/>
      <c r="R49" s="3"/>
      <c r="S49" s="3"/>
      <c r="T49" s="3"/>
      <c r="U49" s="3"/>
      <c r="V49" s="3"/>
      <c r="W49" s="3"/>
    </row>
    <row r="50" spans="3:23" s="5" customFormat="1" ht="12.75">
      <c r="C50" s="23"/>
      <c r="D50" s="3"/>
      <c r="E50" s="3"/>
      <c r="F50" s="37"/>
      <c r="G50" s="23"/>
      <c r="H50" s="3"/>
      <c r="I50" s="3"/>
      <c r="J50" s="3"/>
      <c r="K50" s="3"/>
      <c r="Q50" s="35"/>
      <c r="R50" s="36"/>
      <c r="S50" s="3"/>
      <c r="T50" s="3"/>
      <c r="U50" s="3"/>
      <c r="V50" s="3"/>
      <c r="W50" s="3"/>
    </row>
    <row r="51" spans="2:23" s="5" customFormat="1" ht="12.75">
      <c r="B51" s="4"/>
      <c r="C51" s="24"/>
      <c r="D51" s="28"/>
      <c r="E51" s="28"/>
      <c r="F51" s="37"/>
      <c r="G51" s="23"/>
      <c r="H51" s="3"/>
      <c r="I51" s="3"/>
      <c r="J51" s="3"/>
      <c r="K51" s="3"/>
      <c r="Q51" s="37"/>
      <c r="R51" s="23"/>
      <c r="S51" s="3"/>
      <c r="T51" s="3"/>
      <c r="U51" s="3"/>
      <c r="V51" s="3"/>
      <c r="W51" s="3"/>
    </row>
    <row r="52" spans="6:23" s="5" customFormat="1" ht="12.75">
      <c r="F52" s="34"/>
      <c r="G52" s="3"/>
      <c r="H52" s="3"/>
      <c r="I52" s="3"/>
      <c r="J52" s="3"/>
      <c r="K52" s="3"/>
      <c r="Q52" s="37"/>
      <c r="R52" s="23"/>
      <c r="S52" s="3"/>
      <c r="T52" s="3"/>
      <c r="U52" s="3"/>
      <c r="V52" s="3"/>
      <c r="W52" s="3"/>
    </row>
    <row r="53" spans="7:23" s="5" customFormat="1" ht="12.75">
      <c r="G53" s="23"/>
      <c r="H53" s="3"/>
      <c r="I53" s="3"/>
      <c r="J53" s="3"/>
      <c r="K53" s="3"/>
      <c r="Q53" s="37"/>
      <c r="R53" s="23"/>
      <c r="S53" s="3"/>
      <c r="T53" s="3"/>
      <c r="U53" s="3"/>
      <c r="V53" s="3"/>
      <c r="W53" s="3"/>
    </row>
    <row r="54" spans="7:23" s="5" customFormat="1" ht="12.75">
      <c r="G54" s="23"/>
      <c r="H54" s="3"/>
      <c r="I54" s="3"/>
      <c r="J54" s="3"/>
      <c r="K54" s="3"/>
      <c r="Q54" s="37"/>
      <c r="R54" s="23"/>
      <c r="S54" s="3"/>
      <c r="T54" s="3"/>
      <c r="U54" s="3"/>
      <c r="V54" s="3"/>
      <c r="W54" s="3"/>
    </row>
    <row r="55" spans="6:25" ht="12.75">
      <c r="F55" s="5"/>
      <c r="G55" s="23"/>
      <c r="H55" s="3"/>
      <c r="I55" s="3"/>
      <c r="J55" s="3"/>
      <c r="K55" s="3"/>
      <c r="P55" s="5"/>
      <c r="Q55" s="37"/>
      <c r="R55" s="23"/>
      <c r="S55" s="3"/>
      <c r="T55" s="3"/>
      <c r="U55" s="3"/>
      <c r="V55" s="3"/>
      <c r="W55" s="3"/>
      <c r="X55" s="5"/>
      <c r="Y55" s="5"/>
    </row>
    <row r="56" spans="6:25" ht="12.75">
      <c r="F56" s="5"/>
      <c r="G56" s="5"/>
      <c r="H56" s="5"/>
      <c r="I56" s="5"/>
      <c r="J56" s="3"/>
      <c r="K56" s="3"/>
      <c r="P56" s="5"/>
      <c r="Q56" s="34"/>
      <c r="R56" s="3"/>
      <c r="S56" s="3"/>
      <c r="T56" s="3"/>
      <c r="U56" s="3"/>
      <c r="V56" s="3"/>
      <c r="W56" s="3"/>
      <c r="X56" s="5"/>
      <c r="Y56" s="5"/>
    </row>
    <row r="57" spans="9:25" ht="12.75">
      <c r="I57" s="5"/>
      <c r="J57" s="3"/>
      <c r="K57" s="3"/>
      <c r="L57" s="5"/>
      <c r="M57" s="5"/>
      <c r="P57" s="5"/>
      <c r="Q57" s="5"/>
      <c r="R57" s="23"/>
      <c r="S57" s="3"/>
      <c r="T57" s="3"/>
      <c r="U57" s="3"/>
      <c r="V57" s="3"/>
      <c r="W57" s="3"/>
      <c r="X57" s="5"/>
      <c r="Y57" s="5"/>
    </row>
    <row r="58" spans="9:25" ht="12.75">
      <c r="I58" s="5"/>
      <c r="J58" s="5"/>
      <c r="K58" s="5"/>
      <c r="L58" s="5"/>
      <c r="M58" s="5"/>
      <c r="P58" s="5"/>
      <c r="Q58" s="5"/>
      <c r="R58" s="23"/>
      <c r="S58" s="3"/>
      <c r="T58" s="3"/>
      <c r="U58" s="3"/>
      <c r="V58" s="3"/>
      <c r="W58" s="3"/>
      <c r="X58" s="5"/>
      <c r="Y58" s="5"/>
    </row>
    <row r="59" spans="9:25" ht="12.75">
      <c r="I59" s="5"/>
      <c r="J59" s="5"/>
      <c r="K59" s="5"/>
      <c r="L59" s="5"/>
      <c r="M59" s="5"/>
      <c r="P59" s="5"/>
      <c r="Q59" s="5"/>
      <c r="R59" s="23"/>
      <c r="S59" s="3"/>
      <c r="T59" s="3"/>
      <c r="U59" s="3"/>
      <c r="V59" s="3"/>
      <c r="W59" s="3"/>
      <c r="X59" s="5"/>
      <c r="Y59" s="5"/>
    </row>
    <row r="60" spans="16:25" ht="12.75"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6:25" ht="12.75"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6:25" ht="12.75"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6:25" ht="12.75"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6:25" ht="12.75">
      <c r="P64" s="5"/>
      <c r="Q64" s="5"/>
      <c r="R64" s="5"/>
      <c r="S64" s="5"/>
      <c r="T64" s="5"/>
      <c r="U64" s="5"/>
      <c r="V64" s="5"/>
      <c r="W64" s="5"/>
      <c r="X64" s="5"/>
      <c r="Y64" s="5"/>
    </row>
  </sheetData>
  <sheetProtection/>
  <mergeCells count="3">
    <mergeCell ref="B2:F2"/>
    <mergeCell ref="Q12:W13"/>
    <mergeCell ref="F10:K11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Dekanát SjF 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Kuzmová</dc:creator>
  <cp:keywords/>
  <dc:description/>
  <cp:lastModifiedBy>Kuzmova</cp:lastModifiedBy>
  <cp:lastPrinted>2012-10-01T05:48:58Z</cp:lastPrinted>
  <dcterms:created xsi:type="dcterms:W3CDTF">2007-10-12T06:13:55Z</dcterms:created>
  <dcterms:modified xsi:type="dcterms:W3CDTF">2012-10-01T06:14:50Z</dcterms:modified>
  <cp:category/>
  <cp:version/>
  <cp:contentType/>
  <cp:contentStatus/>
</cp:coreProperties>
</file>