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Pracovne\HZ\Ekonomické listy\"/>
    </mc:Choice>
  </mc:AlternateContent>
  <bookViews>
    <workbookView xWindow="2685" yWindow="810" windowWidth="19320" windowHeight="12240"/>
  </bookViews>
  <sheets>
    <sheet name="Predkalk+Ekonlist bez DPH" sheetId="17" r:id="rId1"/>
  </sheets>
  <definedNames>
    <definedName name="_xlnm.Print_Area" localSheetId="0">'Predkalk+Ekonlist bez DPH'!$A$2:$H$82</definedName>
  </definedNames>
  <calcPr calcId="152511"/>
</workbook>
</file>

<file path=xl/calcChain.xml><?xml version="1.0" encoding="utf-8"?>
<calcChain xmlns="http://schemas.openxmlformats.org/spreadsheetml/2006/main">
  <c r="H57" i="17" l="1"/>
  <c r="H55" i="17"/>
  <c r="H53" i="17"/>
  <c r="H51" i="17"/>
  <c r="H17" i="17" l="1"/>
  <c r="H18" i="17"/>
  <c r="G17" i="17"/>
  <c r="G18" i="17"/>
  <c r="H42" i="17" l="1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H49" i="17" l="1"/>
  <c r="G71" i="17" l="1"/>
  <c r="H41" i="17" l="1"/>
  <c r="D37" i="17" l="1"/>
  <c r="D36" i="17"/>
  <c r="G35" i="17"/>
  <c r="H56" i="17" s="1"/>
  <c r="G34" i="17"/>
  <c r="H54" i="17" s="1"/>
  <c r="D35" i="17"/>
  <c r="D34" i="17"/>
  <c r="D33" i="17"/>
  <c r="D32" i="17"/>
  <c r="A80" i="17"/>
  <c r="H68" i="17"/>
  <c r="G32" i="17"/>
  <c r="H50" i="17" s="1"/>
  <c r="G36" i="17" l="1"/>
  <c r="H58" i="17" s="1"/>
  <c r="G33" i="17"/>
  <c r="H60" i="17" s="1"/>
  <c r="D38" i="17"/>
  <c r="H52" i="17" l="1"/>
  <c r="G38" i="17"/>
  <c r="H59" i="17" l="1"/>
  <c r="H61" i="17" s="1"/>
  <c r="H65" i="17" l="1"/>
  <c r="H67" i="17" s="1"/>
  <c r="H62" i="17"/>
  <c r="H63" i="17"/>
  <c r="G67" i="17" l="1"/>
  <c r="H66" i="17"/>
  <c r="H64" i="17"/>
  <c r="H69" i="17" l="1"/>
  <c r="H70" i="17" s="1"/>
  <c r="H71" i="17" s="1"/>
  <c r="H72" i="17" l="1"/>
  <c r="H73" i="17" s="1"/>
  <c r="H76" i="17" l="1"/>
  <c r="H75" i="17"/>
</calcChain>
</file>

<file path=xl/sharedStrings.xml><?xml version="1.0" encoding="utf-8"?>
<sst xmlns="http://schemas.openxmlformats.org/spreadsheetml/2006/main" count="113" uniqueCount="113">
  <si>
    <t>SLOVENSKÁ  TECHNICKÁ UNIVERZITA  v BRATISLAVE</t>
  </si>
  <si>
    <t xml:space="preserve">STROJNÍCKA FAKULTA </t>
  </si>
  <si>
    <t>p.č.</t>
  </si>
  <si>
    <t xml:space="preserve">pracovníci </t>
  </si>
  <si>
    <t>Evidenčné číslo</t>
  </si>
  <si>
    <t>Počet</t>
  </si>
  <si>
    <t>Hodinová</t>
  </si>
  <si>
    <t xml:space="preserve">Mzdová </t>
  </si>
  <si>
    <t xml:space="preserve">pracovníka </t>
  </si>
  <si>
    <t>hodín</t>
  </si>
  <si>
    <t>SPOLU</t>
  </si>
  <si>
    <t>Položky</t>
  </si>
  <si>
    <t>Názvy položiek</t>
  </si>
  <si>
    <t>A</t>
  </si>
  <si>
    <t>B</t>
  </si>
  <si>
    <t>Poznámka</t>
  </si>
  <si>
    <t>(titul priezvisko, meno)</t>
  </si>
  <si>
    <t>Prodekan  SjF:</t>
  </si>
  <si>
    <t>PREDKALKULACIA K ZMLUVE O DIELO č.: 42/2006</t>
  </si>
  <si>
    <t>c1</t>
  </si>
  <si>
    <t>c2</t>
  </si>
  <si>
    <t>ODMENY+ODVODY DO POISŤOVNÍ</t>
  </si>
  <si>
    <t>Forma riešenia</t>
  </si>
  <si>
    <t>c3</t>
  </si>
  <si>
    <t>Názov diela:</t>
  </si>
  <si>
    <t>K ZMLUVE o DIELO č.:</t>
  </si>
  <si>
    <t xml:space="preserve">  Dátum plnenia dodávky:      </t>
  </si>
  <si>
    <t xml:space="preserve">  Dátum začiatku prác:        </t>
  </si>
  <si>
    <t>sadzba [EUR]</t>
  </si>
  <si>
    <t xml:space="preserve"> odmena v EUR</t>
  </si>
  <si>
    <t>Náklady v EUR</t>
  </si>
  <si>
    <t>c4</t>
  </si>
  <si>
    <t>*1    remeselnícke a iné práce realizované  CI SjF na základe internej objednávky zodp. riešiteľa</t>
  </si>
  <si>
    <t>práce realizované  CI SjF STU  *1</t>
  </si>
  <si>
    <t>DVP dôchodca</t>
  </si>
  <si>
    <t>DVP</t>
  </si>
  <si>
    <t>DR dôchodca</t>
  </si>
  <si>
    <t>DR</t>
  </si>
  <si>
    <t>DVP dôchodca (G34)</t>
  </si>
  <si>
    <t>Dohoda o riešení - DR dôchodca (G35)</t>
  </si>
  <si>
    <t>e1</t>
  </si>
  <si>
    <t>e2</t>
  </si>
  <si>
    <t xml:space="preserve">                        2z =dohoda o riešení   -  DR (len zamestnanci SjF)</t>
  </si>
  <si>
    <t xml:space="preserve">                        1d =dôchodca - DVP</t>
  </si>
  <si>
    <t>Dohoda o vykonaní práce - DVP (G32)</t>
  </si>
  <si>
    <t>Forma riešenia: 1z =dohoda o vykonaní práce - DVP  (zamest. SjF sa neodporúča)</t>
  </si>
  <si>
    <t>i1</t>
  </si>
  <si>
    <t>i2</t>
  </si>
  <si>
    <t>Odvod do sociálneho fondu (1,25%)</t>
  </si>
  <si>
    <t>zamestnanec</t>
  </si>
  <si>
    <t>priamy materiál, cestovné</t>
  </si>
  <si>
    <t>ostatné priame náklady, kooperácie (max. 25% zo zmluvnej ceny (B)</t>
  </si>
  <si>
    <t>C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</si>
  <si>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</si>
  <si>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</si>
  <si>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</si>
  <si>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</si>
  <si>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</si>
  <si>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</si>
  <si>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</si>
  <si>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</si>
  <si>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</si>
  <si>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</si>
  <si>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</si>
  <si>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</t>
  </si>
  <si>
    <t>F</t>
  </si>
  <si>
    <t>E</t>
  </si>
  <si>
    <t>G</t>
  </si>
  <si>
    <t>cestovné</t>
  </si>
  <si>
    <t>Priame náklady celkom</t>
  </si>
  <si>
    <t>H</t>
  </si>
  <si>
    <t>Náklady celkom (C+D+E+G)</t>
  </si>
  <si>
    <t>h1</t>
  </si>
  <si>
    <t>h2</t>
  </si>
  <si>
    <t>I</t>
  </si>
  <si>
    <t>HV  ústavu po zdanení (I*0,6)</t>
  </si>
  <si>
    <t>HV fakulty po zdanení (I*0,4)</t>
  </si>
  <si>
    <t>Nepriame náklady celkom (e1+e2)</t>
  </si>
  <si>
    <t>c5</t>
  </si>
  <si>
    <t>f1</t>
  </si>
  <si>
    <t>f2</t>
  </si>
  <si>
    <t>HV po zdanení (h1-h2)</t>
  </si>
  <si>
    <t>Zmluvná cena (bez DPH) [EUR] [treba zadať ako 1. údaj!!!]</t>
  </si>
  <si>
    <t>nepriame náklady - energie, inform. servis, riadenie - 7% z PMz a c5 (D+c5)*0,07)</t>
  </si>
  <si>
    <t>nepriame náklady - administratívny servis - 2% z PMz a c5 ((D+c5)*0,02)</t>
  </si>
  <si>
    <t>g1</t>
  </si>
  <si>
    <t>správna réžia - podiel na celofakultné účely - 35% zo správnej réžie fakulty (F*0,35)</t>
  </si>
  <si>
    <t>správna réžia STU - 1% z KC (B*0,01)</t>
  </si>
  <si>
    <r>
      <t xml:space="preserve">HV (hospodársky výsledok) pred zdanením (B-H) </t>
    </r>
    <r>
      <rPr>
        <b/>
        <sz val="10"/>
        <rFont val="Arial CE"/>
        <charset val="238"/>
      </rPr>
      <t>min. 5% zmluvnej ceny (B)</t>
    </r>
    <r>
      <rPr>
        <sz val="10"/>
        <rFont val="Arial CE"/>
        <family val="2"/>
        <charset val="238"/>
      </rPr>
      <t>:</t>
    </r>
  </si>
  <si>
    <t>nadlimitné (nad 25% z B) a neschválené kooperácie</t>
  </si>
  <si>
    <t>Dohoda o účasti na riešení úlohy - DR (G33)</t>
  </si>
  <si>
    <t>Fakturovaná cena diela s DPH [EUR]</t>
  </si>
  <si>
    <t>BpS brigádnická práca študentov do 200,- EUR/mesiac - s výnimkou (G36)</t>
  </si>
  <si>
    <t xml:space="preserve">                        1s =BpS brigádnická práca študentov do 200,- EUR/mesiac - s výnimkou</t>
  </si>
  <si>
    <t>odvody do poisťovní - s výnimkou (1,05%) z d9</t>
  </si>
  <si>
    <r>
      <t>Vedúci ústavu:</t>
    </r>
    <r>
      <rPr>
        <sz val="12"/>
        <rFont val="Arial CE"/>
        <charset val="238"/>
      </rPr>
      <t xml:space="preserve"> </t>
    </r>
  </si>
  <si>
    <t xml:space="preserve">Dátum: </t>
  </si>
  <si>
    <t>BpS do 200 EUR</t>
  </si>
  <si>
    <t xml:space="preserve"> DPH 0%</t>
  </si>
  <si>
    <t>Správna réžia fakulty - MIN. 9% z PMz a c5 ((D+c5)*0,09)</t>
  </si>
  <si>
    <t>správna réžia celkom (f1+f2+g1)</t>
  </si>
  <si>
    <r>
      <t>správna réžia-ústav-</t>
    </r>
    <r>
      <rPr>
        <b/>
        <sz val="10"/>
        <rFont val="Arial CE"/>
        <charset val="238"/>
      </rPr>
      <t>min. 65% zo spr.réžie fakulty</t>
    </r>
    <r>
      <rPr>
        <sz val="10"/>
        <rFont val="Arial CE"/>
        <family val="2"/>
        <charset val="238"/>
      </rPr>
      <t xml:space="preserve">(F*0,65)- </t>
    </r>
    <r>
      <rPr>
        <sz val="9"/>
        <rFont val="Arial CE"/>
        <charset val="238"/>
      </rPr>
      <t>inak zmente H67</t>
    </r>
  </si>
  <si>
    <t>Ak sa zvyšuje podiel spr.réžie ústavu, zvýšte parameter 0,65 v bunke H67 na Vami definovanú hodnotu</t>
  </si>
  <si>
    <t xml:space="preserve">                        2d =dohoda o riešení dôchodca  -  DR dôchodca (len zamestnanci SjF)</t>
  </si>
  <si>
    <t>daň z príjmu právnických osôb - 21% (h1*0,21)</t>
  </si>
  <si>
    <t>*2 Platí od 01.01.2017 pre HZ  - daň z príjmu je 21% a BpŠ je do 200,- EUR/ mesiac - s výnimkou</t>
  </si>
  <si>
    <r>
      <rPr>
        <b/>
        <sz val="10"/>
        <rFont val="Arial CE"/>
        <charset val="238"/>
      </rPr>
      <t>Zodp. rieš.:</t>
    </r>
    <r>
      <rPr>
        <sz val="10"/>
        <rFont val="Arial CE"/>
        <family val="2"/>
        <charset val="238"/>
      </rPr>
      <t xml:space="preserve">  </t>
    </r>
  </si>
  <si>
    <r>
      <rPr>
        <b/>
        <sz val="10"/>
        <rFont val="Arial CE"/>
        <charset val="238"/>
      </rPr>
      <t>Ústav a oddelenie:</t>
    </r>
    <r>
      <rPr>
        <sz val="10"/>
        <rFont val="Arial CE"/>
        <family val="2"/>
        <charset val="238"/>
      </rPr>
      <t xml:space="preserve">  </t>
    </r>
  </si>
  <si>
    <t>odvody do poisťovní (33,8%) z d1</t>
  </si>
  <si>
    <t>odvody do poisťovní (36,2%) z d3</t>
  </si>
  <si>
    <t>odvody do poisťovní (20,8%) z d5</t>
  </si>
  <si>
    <t>odvody do poisťovní (32,7%) z d7</t>
  </si>
  <si>
    <r>
      <t>EKONOMICKÝ LIST</t>
    </r>
    <r>
      <rPr>
        <sz val="9"/>
        <rFont val="Arial CE"/>
        <family val="2"/>
        <charset val="238"/>
      </rPr>
      <t>*2  ver.2024.01 bez DPH - volitelna režia ustavu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</si>
</sst>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&quot;$&quot;* #,##0.00_);_(&quot;$&quot;* \(#,##0.00\);_(&quot;$&quot;* &quot;-&quot;??_);_(@_)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i/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11"/>
      <name val="Arial CE"/>
      <charset val="238"/>
    </font>
    <font>
      <sz val="10"/>
      <name val="Arial CE"/>
      <charset val="238"/>
    </font>
    <font>
      <sz val="12"/>
      <name val="Arial CE"/>
      <charset val="238"/>
    </font>
    <font>
      <sz val="9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Protection="1">
      <protection locked="0"/>
    </xf>
    <xf numFmtId="0" fontId="2" fillId="5" borderId="19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164" fontId="5" fillId="0" borderId="0" xfId="1" applyFont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lef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/>
      <protection locked="0"/>
    </xf>
    <xf numFmtId="4" fontId="2" fillId="0" borderId="20" xfId="0" applyNumberFormat="1" applyFont="1" applyBorder="1" applyAlignment="1" applyProtection="1">
      <alignment horizontal="right" vertical="center"/>
      <protection locked="0"/>
    </xf>
    <xf numFmtId="4" fontId="10" fillId="4" borderId="20" xfId="0" applyNumberFormat="1" applyFont="1" applyFill="1" applyBorder="1" applyAlignment="1" applyProtection="1">
      <alignment horizontal="right" vertical="center"/>
      <protection locked="0"/>
    </xf>
    <xf numFmtId="2" fontId="2" fillId="0" borderId="23" xfId="0" applyNumberFormat="1" applyFont="1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center"/>
      <protection locked="0"/>
    </xf>
    <xf numFmtId="2" fontId="2" fillId="0" borderId="24" xfId="0" applyNumberFormat="1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4" fontId="2" fillId="6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2" fontId="15" fillId="2" borderId="22" xfId="0" applyNumberFormat="1" applyFont="1" applyFill="1" applyBorder="1" applyAlignment="1" applyProtection="1">
      <alignment horizontal="right"/>
      <protection hidden="1"/>
    </xf>
    <xf numFmtId="0" fontId="15" fillId="2" borderId="26" xfId="0" applyFont="1" applyFill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horizontal="center"/>
      <protection hidden="1"/>
    </xf>
    <xf numFmtId="2" fontId="7" fillId="0" borderId="13" xfId="0" applyNumberFormat="1" applyFont="1" applyBorder="1" applyAlignment="1" applyProtection="1">
      <alignment horizontal="center"/>
      <protection hidden="1"/>
    </xf>
    <xf numFmtId="2" fontId="2" fillId="0" borderId="25" xfId="0" applyNumberFormat="1" applyFont="1" applyBorder="1" applyProtection="1">
      <protection hidden="1"/>
    </xf>
    <xf numFmtId="0" fontId="2" fillId="0" borderId="2" xfId="0" applyFont="1" applyBorder="1" applyProtection="1">
      <protection hidden="1"/>
    </xf>
    <xf numFmtId="2" fontId="7" fillId="6" borderId="25" xfId="0" applyNumberFormat="1" applyFont="1" applyFill="1" applyBorder="1" applyAlignment="1" applyProtection="1">
      <alignment horizontal="right" vertical="center"/>
      <protection hidden="1"/>
    </xf>
    <xf numFmtId="0" fontId="2" fillId="2" borderId="13" xfId="0" applyFont="1" applyFill="1" applyBorder="1" applyProtection="1">
      <protection hidden="1"/>
    </xf>
    <xf numFmtId="2" fontId="7" fillId="6" borderId="13" xfId="0" applyNumberFormat="1" applyFont="1" applyFill="1" applyBorder="1" applyAlignment="1" applyProtection="1">
      <alignment horizontal="right" vertical="center"/>
      <protection hidden="1"/>
    </xf>
    <xf numFmtId="0" fontId="15" fillId="0" borderId="13" xfId="0" applyFont="1" applyBorder="1" applyAlignment="1" applyProtection="1">
      <alignment horizontal="left"/>
      <protection hidden="1"/>
    </xf>
    <xf numFmtId="0" fontId="2" fillId="7" borderId="27" xfId="0" applyFont="1" applyFill="1" applyBorder="1" applyProtection="1">
      <protection hidden="1"/>
    </xf>
    <xf numFmtId="0" fontId="15" fillId="9" borderId="13" xfId="0" applyFont="1" applyFill="1" applyBorder="1" applyAlignment="1" applyProtection="1">
      <alignment horizontal="left"/>
      <protection hidden="1"/>
    </xf>
    <xf numFmtId="2" fontId="7" fillId="9" borderId="13" xfId="0" applyNumberFormat="1" applyFont="1" applyFill="1" applyBorder="1" applyAlignment="1" applyProtection="1">
      <alignment horizontal="center"/>
      <protection hidden="1"/>
    </xf>
    <xf numFmtId="2" fontId="7" fillId="9" borderId="13" xfId="0" applyNumberFormat="1" applyFont="1" applyFill="1" applyBorder="1" applyAlignment="1" applyProtection="1">
      <alignment horizontal="right" vertic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2" fontId="4" fillId="0" borderId="13" xfId="0" applyNumberFormat="1" applyFont="1" applyBorder="1" applyAlignment="1" applyProtection="1">
      <alignment horizontal="center"/>
      <protection hidden="1"/>
    </xf>
    <xf numFmtId="2" fontId="4" fillId="3" borderId="13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15" xfId="0" applyFont="1" applyBorder="1" applyProtection="1"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7" fillId="3" borderId="8" xfId="0" applyFont="1" applyFill="1" applyBorder="1" applyAlignment="1" applyProtection="1">
      <alignment horizontal="center"/>
      <protection hidden="1"/>
    </xf>
    <xf numFmtId="0" fontId="7" fillId="3" borderId="0" xfId="0" applyFont="1" applyFill="1" applyProtection="1">
      <protection hidden="1"/>
    </xf>
    <xf numFmtId="0" fontId="7" fillId="3" borderId="17" xfId="0" applyFont="1" applyFill="1" applyBorder="1" applyProtection="1">
      <protection hidden="1"/>
    </xf>
    <xf numFmtId="4" fontId="17" fillId="3" borderId="2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Protection="1">
      <protection hidden="1"/>
    </xf>
    <xf numFmtId="3" fontId="2" fillId="0" borderId="0" xfId="0" applyNumberFormat="1" applyFont="1" applyFill="1" applyBorder="1" applyProtection="1">
      <protection hidden="1"/>
    </xf>
    <xf numFmtId="4" fontId="10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8" xfId="0" applyFont="1" applyBorder="1" applyProtection="1">
      <protection hidden="1"/>
    </xf>
    <xf numFmtId="0" fontId="2" fillId="0" borderId="17" xfId="0" applyFont="1" applyBorder="1" applyProtection="1">
      <protection hidden="1"/>
    </xf>
    <xf numFmtId="4" fontId="2" fillId="0" borderId="2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0" fontId="7" fillId="4" borderId="8" xfId="0" applyFont="1" applyFill="1" applyBorder="1" applyAlignment="1" applyProtection="1">
      <alignment horizontal="center"/>
      <protection hidden="1"/>
    </xf>
    <xf numFmtId="0" fontId="7" fillId="4" borderId="17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2" fontId="7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7" fillId="2" borderId="17" xfId="0" applyFont="1" applyFill="1" applyBorder="1" applyProtection="1">
      <protection hidden="1"/>
    </xf>
    <xf numFmtId="4" fontId="7" fillId="2" borderId="20" xfId="0" applyNumberFormat="1" applyFont="1" applyFill="1" applyBorder="1" applyAlignment="1" applyProtection="1">
      <alignment horizontal="right" vertical="center"/>
      <protection hidden="1"/>
    </xf>
    <xf numFmtId="10" fontId="2" fillId="0" borderId="8" xfId="0" applyNumberFormat="1" applyFont="1" applyBorder="1" applyProtection="1">
      <protection hidden="1"/>
    </xf>
    <xf numFmtId="0" fontId="2" fillId="0" borderId="0" xfId="0" applyFont="1" applyFill="1" applyProtection="1">
      <protection hidden="1"/>
    </xf>
    <xf numFmtId="4" fontId="2" fillId="0" borderId="0" xfId="0" applyNumberFormat="1" applyFont="1" applyProtection="1">
      <protection hidden="1"/>
    </xf>
    <xf numFmtId="4" fontId="7" fillId="0" borderId="0" xfId="0" applyNumberFormat="1" applyFont="1" applyFill="1" applyBorder="1" applyProtection="1">
      <protection hidden="1"/>
    </xf>
    <xf numFmtId="4" fontId="2" fillId="0" borderId="29" xfId="0" applyNumberFormat="1" applyFont="1" applyFill="1" applyBorder="1" applyAlignment="1" applyProtection="1">
      <alignment horizontal="right" vertical="center"/>
      <protection hidden="1"/>
    </xf>
    <xf numFmtId="0" fontId="18" fillId="0" borderId="8" xfId="0" applyFont="1" applyFill="1" applyBorder="1" applyAlignment="1" applyProtection="1">
      <alignment horizontal="left"/>
      <protection hidden="1"/>
    </xf>
    <xf numFmtId="0" fontId="18" fillId="0" borderId="17" xfId="0" applyFont="1" applyFill="1" applyBorder="1" applyProtection="1">
      <protection hidden="1"/>
    </xf>
    <xf numFmtId="4" fontId="7" fillId="0" borderId="20" xfId="0" applyNumberFormat="1" applyFont="1" applyFill="1" applyBorder="1" applyAlignment="1" applyProtection="1">
      <alignment horizontal="right" vertical="center"/>
      <protection hidden="1"/>
    </xf>
    <xf numFmtId="0" fontId="7" fillId="10" borderId="8" xfId="0" applyFont="1" applyFill="1" applyBorder="1" applyAlignment="1" applyProtection="1">
      <alignment horizontal="center"/>
      <protection hidden="1"/>
    </xf>
    <xf numFmtId="0" fontId="7" fillId="10" borderId="17" xfId="0" applyFont="1" applyFill="1" applyBorder="1" applyProtection="1">
      <protection hidden="1"/>
    </xf>
    <xf numFmtId="0" fontId="2" fillId="10" borderId="17" xfId="0" applyFont="1" applyFill="1" applyBorder="1" applyProtection="1">
      <protection hidden="1"/>
    </xf>
    <xf numFmtId="4" fontId="2" fillId="10" borderId="20" xfId="0" applyNumberFormat="1" applyFont="1" applyFill="1" applyBorder="1" applyAlignment="1" applyProtection="1">
      <alignment horizontal="right" vertical="center"/>
      <protection hidden="1"/>
    </xf>
    <xf numFmtId="2" fontId="2" fillId="0" borderId="0" xfId="0" applyNumberFormat="1" applyFont="1" applyProtection="1">
      <protection hidden="1"/>
    </xf>
    <xf numFmtId="0" fontId="2" fillId="6" borderId="8" xfId="0" applyFont="1" applyFill="1" applyBorder="1" applyProtection="1">
      <protection hidden="1"/>
    </xf>
    <xf numFmtId="0" fontId="2" fillId="6" borderId="17" xfId="0" applyFont="1" applyFill="1" applyBorder="1" applyProtection="1">
      <protection hidden="1"/>
    </xf>
    <xf numFmtId="2" fontId="2" fillId="0" borderId="17" xfId="0" applyNumberFormat="1" applyFont="1" applyBorder="1" applyProtection="1">
      <protection hidden="1"/>
    </xf>
    <xf numFmtId="0" fontId="20" fillId="0" borderId="0" xfId="0" applyFont="1" applyProtection="1">
      <protection hidden="1"/>
    </xf>
    <xf numFmtId="0" fontId="2" fillId="8" borderId="8" xfId="0" applyFont="1" applyFill="1" applyBorder="1" applyProtection="1">
      <protection hidden="1"/>
    </xf>
    <xf numFmtId="0" fontId="2" fillId="8" borderId="17" xfId="0" applyFont="1" applyFill="1" applyBorder="1" applyProtection="1">
      <protection hidden="1"/>
    </xf>
    <xf numFmtId="4" fontId="2" fillId="8" borderId="20" xfId="0" applyNumberFormat="1" applyFont="1" applyFill="1" applyBorder="1" applyAlignment="1" applyProtection="1">
      <alignment horizontal="right" vertical="center"/>
      <protection hidden="1"/>
    </xf>
    <xf numFmtId="0" fontId="7" fillId="10" borderId="18" xfId="0" applyFont="1" applyFill="1" applyBorder="1" applyProtection="1">
      <protection hidden="1"/>
    </xf>
    <xf numFmtId="4" fontId="7" fillId="10" borderId="20" xfId="0" applyNumberFormat="1" applyFont="1" applyFill="1" applyBorder="1" applyAlignment="1" applyProtection="1">
      <alignment horizontal="right" vertical="center"/>
      <protection hidden="1"/>
    </xf>
    <xf numFmtId="0" fontId="2" fillId="2" borderId="18" xfId="0" applyFont="1" applyFill="1" applyBorder="1" applyProtection="1">
      <protection hidden="1"/>
    </xf>
    <xf numFmtId="4" fontId="7" fillId="2" borderId="21" xfId="0" applyNumberFormat="1" applyFont="1" applyFill="1" applyBorder="1" applyAlignment="1" applyProtection="1">
      <alignment horizontal="right" vertical="center"/>
      <protection hidden="1"/>
    </xf>
    <xf numFmtId="43" fontId="7" fillId="0" borderId="0" xfId="0" applyNumberFormat="1" applyFont="1" applyProtection="1">
      <protection hidden="1"/>
    </xf>
    <xf numFmtId="4" fontId="7" fillId="0" borderId="0" xfId="0" applyNumberFormat="1" applyFont="1" applyProtection="1">
      <protection hidden="1"/>
    </xf>
    <xf numFmtId="43" fontId="2" fillId="0" borderId="0" xfId="0" applyNumberFormat="1" applyFont="1" applyProtection="1">
      <protection hidden="1"/>
    </xf>
    <xf numFmtId="0" fontId="2" fillId="8" borderId="9" xfId="0" applyFont="1" applyFill="1" applyBorder="1" applyProtection="1">
      <protection hidden="1"/>
    </xf>
    <xf numFmtId="0" fontId="2" fillId="8" borderId="18" xfId="0" applyFont="1" applyFill="1" applyBorder="1" applyProtection="1">
      <protection hidden="1"/>
    </xf>
    <xf numFmtId="4" fontId="2" fillId="8" borderId="21" xfId="0" applyNumberFormat="1" applyFont="1" applyFill="1" applyBorder="1" applyAlignment="1" applyProtection="1">
      <alignment horizontal="right" vertical="center"/>
      <protection hidden="1"/>
    </xf>
    <xf numFmtId="0" fontId="2" fillId="0" borderId="31" xfId="0" applyFont="1" applyFill="1" applyBorder="1" applyAlignment="1" applyProtection="1">
      <protection hidden="1"/>
    </xf>
    <xf numFmtId="4" fontId="16" fillId="0" borderId="31" xfId="0" applyNumberFormat="1" applyFont="1" applyFill="1" applyBorder="1" applyAlignment="1" applyProtection="1">
      <protection hidden="1"/>
    </xf>
    <xf numFmtId="0" fontId="4" fillId="0" borderId="0" xfId="0" applyFont="1" applyProtection="1">
      <protection hidden="1"/>
    </xf>
    <xf numFmtId="0" fontId="3" fillId="0" borderId="0" xfId="0" applyFont="1" applyAlignment="1" applyProtection="1">
      <alignment horizontal="centerContinuous"/>
      <protection locked="0"/>
    </xf>
    <xf numFmtId="0" fontId="18" fillId="0" borderId="0" xfId="0" applyFont="1" applyProtection="1"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hidden="1"/>
    </xf>
    <xf numFmtId="0" fontId="0" fillId="5" borderId="5" xfId="0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30" xfId="0" applyFont="1" applyBorder="1" applyAlignment="1" applyProtection="1">
      <alignment vertical="top" wrapText="1"/>
      <protection locked="0"/>
    </xf>
    <xf numFmtId="0" fontId="0" fillId="0" borderId="32" xfId="0" applyFill="1" applyBorder="1" applyAlignment="1" applyProtection="1">
      <protection hidden="1"/>
    </xf>
    <xf numFmtId="0" fontId="0" fillId="0" borderId="1" xfId="0" applyFill="1" applyBorder="1" applyAlignment="1" applyProtection="1">
      <protection hidden="1"/>
    </xf>
    <xf numFmtId="0" fontId="0" fillId="0" borderId="33" xfId="0" applyFill="1" applyBorder="1" applyAlignment="1" applyProtection="1"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10" xfId="0" applyNumberFormat="1" applyFont="1" applyBorder="1" applyAlignment="1" applyProtection="1">
      <alignment horizontal="left" vertical="center" wrapText="1" readingOrder="1"/>
      <protection locked="0"/>
    </xf>
    <xf numFmtId="0" fontId="13" fillId="0" borderId="17" xfId="0" applyNumberFormat="1" applyFont="1" applyBorder="1" applyAlignment="1" applyProtection="1">
      <alignment horizontal="left" vertical="center" wrapText="1" readingOrder="1"/>
      <protection locked="0"/>
    </xf>
    <xf numFmtId="0" fontId="13" fillId="0" borderId="28" xfId="0" applyNumberFormat="1" applyFont="1" applyBorder="1" applyAlignment="1" applyProtection="1">
      <alignment horizontal="left" vertical="center" wrapText="1" readingOrder="1"/>
      <protection locked="0"/>
    </xf>
    <xf numFmtId="0" fontId="8" fillId="0" borderId="29" xfId="0" applyFont="1" applyBorder="1" applyAlignment="1" applyProtection="1">
      <alignment horizontal="right" vertical="center" wrapText="1" readingOrder="1"/>
      <protection locked="0"/>
    </xf>
    <xf numFmtId="0" fontId="9" fillId="0" borderId="0" xfId="0" applyFont="1" applyAlignment="1" applyProtection="1">
      <alignment horizontal="right" vertical="center" wrapText="1" readingOrder="1"/>
      <protection locked="0"/>
    </xf>
    <xf numFmtId="164" fontId="5" fillId="0" borderId="0" xfId="1" applyFont="1" applyAlignment="1" applyProtection="1">
      <alignment horizontal="right" vertical="center"/>
      <protection locked="0"/>
    </xf>
    <xf numFmtId="164" fontId="5" fillId="0" borderId="18" xfId="1" applyFont="1" applyBorder="1" applyAlignment="1" applyProtection="1">
      <alignment horizontal="right"/>
      <protection locked="0"/>
    </xf>
    <xf numFmtId="14" fontId="10" fillId="0" borderId="25" xfId="1" applyNumberFormat="1" applyFont="1" applyBorder="1" applyAlignment="1" applyProtection="1">
      <alignment horizontal="center"/>
      <protection locked="0"/>
    </xf>
    <xf numFmtId="0" fontId="10" fillId="0" borderId="2" xfId="1" applyNumberFormat="1" applyFont="1" applyBorder="1" applyAlignment="1" applyProtection="1">
      <alignment horizontal="center"/>
      <protection locked="0"/>
    </xf>
    <xf numFmtId="14" fontId="10" fillId="0" borderId="14" xfId="1" applyNumberFormat="1" applyFont="1" applyBorder="1" applyAlignment="1" applyProtection="1">
      <alignment horizontal="center"/>
      <protection locked="0"/>
    </xf>
    <xf numFmtId="0" fontId="10" fillId="0" borderId="16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hidden="1"/>
    </xf>
    <xf numFmtId="0" fontId="0" fillId="0" borderId="0" xfId="0" applyAlignment="1" applyProtection="1">
      <protection hidden="1"/>
    </xf>
  </cellXfs>
  <cellStyles count="2">
    <cellStyle name="Mena" xfId="1" builtinId="4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84</xdr:row>
          <xdr:rowOff>28575</xdr:rowOff>
        </xdr:from>
        <xdr:to>
          <xdr:col>4</xdr:col>
          <xdr:colOff>466725</xdr:colOff>
          <xdr:row>88</xdr:row>
          <xdr:rowOff>152400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programu_Microsoft_Word_97_-_2003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Q82"/>
  <sheetViews>
    <sheetView tabSelected="1" topLeftCell="A53" zoomScaleNormal="100" workbookViewId="0">
      <selection activeCell="A82" activeCellId="8" sqref="A6:H8 B12 A13:B14 B17:F31 H43 H67 D80:G80 D82:G82 A82:B82"/>
    </sheetView>
  </sheetViews>
  <sheetFormatPr defaultRowHeight="12.75" x14ac:dyDescent="0.2"/>
  <cols>
    <col min="1" max="1" width="7.28515625" style="23" customWidth="1"/>
    <col min="2" max="2" width="23.85546875" style="23" customWidth="1"/>
    <col min="3" max="3" width="14.28515625" style="23" customWidth="1"/>
    <col min="4" max="4" width="7.42578125" style="23" customWidth="1"/>
    <col min="5" max="5" width="12" style="23" customWidth="1"/>
    <col min="6" max="6" width="7.140625" style="23" customWidth="1"/>
    <col min="7" max="7" width="13.140625" style="23" customWidth="1"/>
    <col min="8" max="8" width="19.7109375" style="23" customWidth="1"/>
    <col min="9" max="9" width="9.140625" style="23"/>
    <col min="10" max="10" width="58.28515625" style="23" customWidth="1"/>
    <col min="11" max="11" width="20.140625" style="23" customWidth="1"/>
    <col min="12" max="16384" width="9.140625" style="23"/>
  </cols>
  <sheetData>
    <row r="1" spans="1:8" ht="15" customHeight="1" x14ac:dyDescent="0.2"/>
    <row r="2" spans="1:8" ht="15" customHeight="1" x14ac:dyDescent="0.2">
      <c r="A2" s="24" t="s">
        <v>0</v>
      </c>
      <c r="B2" s="24"/>
      <c r="C2" s="24"/>
      <c r="D2" s="24"/>
      <c r="E2" s="24"/>
      <c r="F2" s="24"/>
      <c r="G2" s="24"/>
      <c r="H2" s="24"/>
    </row>
    <row r="3" spans="1:8" ht="15" customHeight="1" x14ac:dyDescent="0.2">
      <c r="A3" s="24" t="s">
        <v>1</v>
      </c>
      <c r="B3" s="24"/>
      <c r="C3" s="24"/>
      <c r="D3" s="24"/>
      <c r="E3" s="24"/>
      <c r="F3" s="24"/>
      <c r="G3" s="24"/>
      <c r="H3" s="24"/>
    </row>
    <row r="4" spans="1:8" ht="21.75" customHeight="1" x14ac:dyDescent="0.2">
      <c r="A4" s="2"/>
      <c r="B4" s="123" t="s">
        <v>112</v>
      </c>
      <c r="C4" s="124"/>
      <c r="D4" s="124"/>
      <c r="E4" s="124"/>
      <c r="F4" s="124"/>
      <c r="G4" s="124"/>
      <c r="H4" s="124"/>
    </row>
    <row r="5" spans="1:8" ht="15" hidden="1" customHeight="1" x14ac:dyDescent="0.25">
      <c r="A5" s="111" t="s">
        <v>18</v>
      </c>
      <c r="B5" s="3"/>
      <c r="C5" s="1"/>
      <c r="D5" s="1"/>
      <c r="E5" s="1"/>
      <c r="F5" s="1"/>
      <c r="G5" s="1"/>
      <c r="H5" s="1"/>
    </row>
    <row r="6" spans="1:8" ht="40.5" customHeight="1" thickBot="1" x14ac:dyDescent="0.25">
      <c r="A6" s="21" t="s">
        <v>24</v>
      </c>
      <c r="B6" s="125"/>
      <c r="C6" s="126"/>
      <c r="D6" s="127"/>
      <c r="E6" s="128" t="s">
        <v>25</v>
      </c>
      <c r="F6" s="129"/>
      <c r="G6" s="129"/>
      <c r="H6" s="13"/>
    </row>
    <row r="7" spans="1:8" ht="17.25" thickTop="1" thickBot="1" x14ac:dyDescent="0.3">
      <c r="A7" s="3"/>
      <c r="B7" s="131" t="s">
        <v>27</v>
      </c>
      <c r="C7" s="131"/>
      <c r="D7" s="132"/>
      <c r="E7" s="133"/>
      <c r="F7" s="12"/>
      <c r="G7" s="12"/>
      <c r="H7" s="1"/>
    </row>
    <row r="8" spans="1:8" ht="17.25" thickTop="1" thickBot="1" x14ac:dyDescent="0.3">
      <c r="A8" s="3"/>
      <c r="B8" s="130" t="s">
        <v>26</v>
      </c>
      <c r="C8" s="130"/>
      <c r="D8" s="134"/>
      <c r="E8" s="135"/>
      <c r="F8" s="12"/>
      <c r="G8" s="12"/>
      <c r="H8" s="1"/>
    </row>
    <row r="9" spans="1:8" ht="13.5" thickTop="1" x14ac:dyDescent="0.2">
      <c r="A9" s="2"/>
      <c r="B9" s="2"/>
      <c r="C9" s="2"/>
      <c r="D9" s="2"/>
      <c r="E9" s="2"/>
      <c r="F9" s="2"/>
      <c r="G9" s="2"/>
      <c r="H9" s="2"/>
    </row>
    <row r="10" spans="1:8" x14ac:dyDescent="0.2">
      <c r="A10" s="26"/>
      <c r="B10" s="25"/>
      <c r="C10" s="23" t="s">
        <v>45</v>
      </c>
      <c r="D10" s="24"/>
      <c r="E10" s="24"/>
      <c r="F10" s="24"/>
      <c r="G10" s="24"/>
      <c r="H10" s="24"/>
    </row>
    <row r="11" spans="1:8" x14ac:dyDescent="0.2">
      <c r="A11" s="26"/>
      <c r="B11" s="27"/>
      <c r="C11" s="23" t="s">
        <v>42</v>
      </c>
      <c r="D11" s="24"/>
      <c r="E11" s="24"/>
      <c r="F11" s="24"/>
      <c r="G11" s="24"/>
      <c r="H11" s="24"/>
    </row>
    <row r="12" spans="1:8" x14ac:dyDescent="0.2">
      <c r="A12" s="112" t="s">
        <v>106</v>
      </c>
      <c r="B12" s="2"/>
      <c r="C12" s="23" t="s">
        <v>43</v>
      </c>
    </row>
    <row r="13" spans="1:8" x14ac:dyDescent="0.2">
      <c r="A13" s="117" t="s">
        <v>107</v>
      </c>
      <c r="B13" s="118"/>
      <c r="C13" s="136" t="s">
        <v>103</v>
      </c>
      <c r="D13" s="136"/>
      <c r="E13" s="136"/>
      <c r="F13" s="136"/>
      <c r="G13" s="136"/>
      <c r="H13" s="136"/>
    </row>
    <row r="14" spans="1:8" ht="13.5" thickBot="1" x14ac:dyDescent="0.25">
      <c r="A14" s="119"/>
      <c r="B14" s="119"/>
      <c r="C14" s="23" t="s">
        <v>93</v>
      </c>
    </row>
    <row r="15" spans="1:8" ht="15.75" thickTop="1" x14ac:dyDescent="0.2">
      <c r="A15" s="28" t="s">
        <v>2</v>
      </c>
      <c r="B15" s="29" t="s">
        <v>3</v>
      </c>
      <c r="C15" s="30" t="s">
        <v>4</v>
      </c>
      <c r="D15" s="30" t="s">
        <v>5</v>
      </c>
      <c r="E15" s="30" t="s">
        <v>6</v>
      </c>
      <c r="F15" s="113" t="s">
        <v>22</v>
      </c>
      <c r="G15" s="30" t="s">
        <v>7</v>
      </c>
      <c r="H15" s="115" t="s">
        <v>15</v>
      </c>
    </row>
    <row r="16" spans="1:8" ht="15.75" thickBot="1" x14ac:dyDescent="0.25">
      <c r="A16" s="31"/>
      <c r="B16" s="32" t="s">
        <v>16</v>
      </c>
      <c r="C16" s="32" t="s">
        <v>8</v>
      </c>
      <c r="D16" s="32" t="s">
        <v>9</v>
      </c>
      <c r="E16" s="32" t="s">
        <v>28</v>
      </c>
      <c r="F16" s="114"/>
      <c r="G16" s="32" t="s">
        <v>29</v>
      </c>
      <c r="H16" s="116"/>
    </row>
    <row r="17" spans="1:8" ht="12" customHeight="1" thickTop="1" thickBot="1" x14ac:dyDescent="0.25">
      <c r="A17" s="33">
        <v>1</v>
      </c>
      <c r="B17" s="4"/>
      <c r="C17" s="5"/>
      <c r="D17" s="17"/>
      <c r="E17" s="17"/>
      <c r="F17" s="10"/>
      <c r="G17" s="34" t="str">
        <f t="shared" ref="G17:G31" si="0">IF(F17="1z",D17*E17,IF(F17="2z",D17*E17,IF(F17="1d",D17*E17,IF(F17="2d",D17*E17,IF(F17="1s",D17*E17,IF(F17="","",0))))))</f>
        <v/>
      </c>
      <c r="H17" s="35" t="str">
        <f t="shared" ref="H17:H31" si="1">IF(F17="1z","DVP dohoda o vyk.práce ",IF(F17="2z","DR-dohoda o riešení",IF(F17="1d","DVP  dôchodca",IF(F17="2d","DR - dôchodca",IF(F17="1s","BpS Štud.do 200 EUR/mes",IF(F17="1zam","zamestn.v pracovnej dobe",IF(F17="","","chýba Forma riešenia")))))))</f>
        <v/>
      </c>
    </row>
    <row r="18" spans="1:8" ht="12" customHeight="1" thickTop="1" thickBot="1" x14ac:dyDescent="0.25">
      <c r="A18" s="36">
        <v>2</v>
      </c>
      <c r="B18" s="4"/>
      <c r="C18" s="5"/>
      <c r="D18" s="18"/>
      <c r="E18" s="18"/>
      <c r="F18" s="11"/>
      <c r="G18" s="34" t="str">
        <f t="shared" si="0"/>
        <v/>
      </c>
      <c r="H18" s="35" t="str">
        <f t="shared" si="1"/>
        <v/>
      </c>
    </row>
    <row r="19" spans="1:8" ht="12" customHeight="1" thickTop="1" thickBot="1" x14ac:dyDescent="0.25">
      <c r="A19" s="36">
        <v>3</v>
      </c>
      <c r="B19" s="4"/>
      <c r="C19" s="6"/>
      <c r="D19" s="18"/>
      <c r="E19" s="18"/>
      <c r="F19" s="11"/>
      <c r="G19" s="34" t="str">
        <f t="shared" si="0"/>
        <v/>
      </c>
      <c r="H19" s="35" t="str">
        <f t="shared" si="1"/>
        <v/>
      </c>
    </row>
    <row r="20" spans="1:8" ht="12" customHeight="1" thickTop="1" thickBot="1" x14ac:dyDescent="0.25">
      <c r="A20" s="37">
        <v>4</v>
      </c>
      <c r="B20" s="7"/>
      <c r="C20" s="8"/>
      <c r="D20" s="18"/>
      <c r="E20" s="18"/>
      <c r="F20" s="11"/>
      <c r="G20" s="34" t="str">
        <f t="shared" si="0"/>
        <v/>
      </c>
      <c r="H20" s="35" t="str">
        <f t="shared" si="1"/>
        <v/>
      </c>
    </row>
    <row r="21" spans="1:8" ht="12" customHeight="1" thickTop="1" thickBot="1" x14ac:dyDescent="0.25">
      <c r="A21" s="36">
        <v>5</v>
      </c>
      <c r="B21" s="4"/>
      <c r="C21" s="5"/>
      <c r="D21" s="18"/>
      <c r="E21" s="18"/>
      <c r="F21" s="11"/>
      <c r="G21" s="34" t="str">
        <f t="shared" si="0"/>
        <v/>
      </c>
      <c r="H21" s="35" t="str">
        <f t="shared" si="1"/>
        <v/>
      </c>
    </row>
    <row r="22" spans="1:8" ht="12" customHeight="1" thickTop="1" thickBot="1" x14ac:dyDescent="0.25">
      <c r="A22" s="36">
        <v>6</v>
      </c>
      <c r="B22" s="4"/>
      <c r="C22" s="5"/>
      <c r="D22" s="18"/>
      <c r="E22" s="18"/>
      <c r="F22" s="11"/>
      <c r="G22" s="34" t="str">
        <f t="shared" si="0"/>
        <v/>
      </c>
      <c r="H22" s="35" t="str">
        <f t="shared" si="1"/>
        <v/>
      </c>
    </row>
    <row r="23" spans="1:8" ht="12" customHeight="1" thickTop="1" thickBot="1" x14ac:dyDescent="0.25">
      <c r="A23" s="36">
        <v>7</v>
      </c>
      <c r="B23" s="4"/>
      <c r="C23" s="6"/>
      <c r="D23" s="18"/>
      <c r="E23" s="18"/>
      <c r="F23" s="11"/>
      <c r="G23" s="34" t="str">
        <f t="shared" si="0"/>
        <v/>
      </c>
      <c r="H23" s="35" t="str">
        <f t="shared" si="1"/>
        <v/>
      </c>
    </row>
    <row r="24" spans="1:8" ht="12" customHeight="1" thickTop="1" thickBot="1" x14ac:dyDescent="0.25">
      <c r="A24" s="37">
        <v>8</v>
      </c>
      <c r="B24" s="7"/>
      <c r="C24" s="8"/>
      <c r="D24" s="18"/>
      <c r="E24" s="18"/>
      <c r="F24" s="11"/>
      <c r="G24" s="34" t="str">
        <f t="shared" si="0"/>
        <v/>
      </c>
      <c r="H24" s="35" t="str">
        <f t="shared" si="1"/>
        <v/>
      </c>
    </row>
    <row r="25" spans="1:8" ht="12" customHeight="1" thickTop="1" thickBot="1" x14ac:dyDescent="0.25">
      <c r="A25" s="36">
        <v>9</v>
      </c>
      <c r="B25" s="4"/>
      <c r="C25" s="5"/>
      <c r="D25" s="18"/>
      <c r="E25" s="18"/>
      <c r="F25" s="11"/>
      <c r="G25" s="34" t="str">
        <f t="shared" si="0"/>
        <v/>
      </c>
      <c r="H25" s="35" t="str">
        <f t="shared" si="1"/>
        <v/>
      </c>
    </row>
    <row r="26" spans="1:8" ht="12" customHeight="1" thickTop="1" thickBot="1" x14ac:dyDescent="0.25">
      <c r="A26" s="36">
        <v>10</v>
      </c>
      <c r="B26" s="4"/>
      <c r="C26" s="5"/>
      <c r="D26" s="18"/>
      <c r="E26" s="18"/>
      <c r="F26" s="11"/>
      <c r="G26" s="34" t="str">
        <f t="shared" si="0"/>
        <v/>
      </c>
      <c r="H26" s="35" t="str">
        <f t="shared" si="1"/>
        <v/>
      </c>
    </row>
    <row r="27" spans="1:8" ht="12" customHeight="1" thickTop="1" thickBot="1" x14ac:dyDescent="0.25">
      <c r="A27" s="36">
        <v>11</v>
      </c>
      <c r="B27" s="4"/>
      <c r="C27" s="5"/>
      <c r="D27" s="18"/>
      <c r="E27" s="18"/>
      <c r="F27" s="11"/>
      <c r="G27" s="34" t="str">
        <f t="shared" si="0"/>
        <v/>
      </c>
      <c r="H27" s="35" t="str">
        <f t="shared" si="1"/>
        <v/>
      </c>
    </row>
    <row r="28" spans="1:8" ht="12" customHeight="1" thickTop="1" thickBot="1" x14ac:dyDescent="0.25">
      <c r="A28" s="36">
        <v>12</v>
      </c>
      <c r="B28" s="4"/>
      <c r="C28" s="5"/>
      <c r="D28" s="18"/>
      <c r="E28" s="18"/>
      <c r="F28" s="11"/>
      <c r="G28" s="34" t="str">
        <f t="shared" si="0"/>
        <v/>
      </c>
      <c r="H28" s="35" t="str">
        <f t="shared" si="1"/>
        <v/>
      </c>
    </row>
    <row r="29" spans="1:8" ht="12" customHeight="1" thickTop="1" thickBot="1" x14ac:dyDescent="0.25">
      <c r="A29" s="36">
        <v>13</v>
      </c>
      <c r="B29" s="4"/>
      <c r="C29" s="5"/>
      <c r="D29" s="18"/>
      <c r="E29" s="18"/>
      <c r="F29" s="11"/>
      <c r="G29" s="34" t="str">
        <f t="shared" si="0"/>
        <v/>
      </c>
      <c r="H29" s="35" t="str">
        <f t="shared" si="1"/>
        <v/>
      </c>
    </row>
    <row r="30" spans="1:8" ht="12" customHeight="1" thickTop="1" thickBot="1" x14ac:dyDescent="0.25">
      <c r="A30" s="36">
        <v>14</v>
      </c>
      <c r="B30" s="4"/>
      <c r="C30" s="5"/>
      <c r="D30" s="18"/>
      <c r="E30" s="18"/>
      <c r="F30" s="11"/>
      <c r="G30" s="34" t="str">
        <f t="shared" si="0"/>
        <v/>
      </c>
      <c r="H30" s="35" t="str">
        <f t="shared" si="1"/>
        <v/>
      </c>
    </row>
    <row r="31" spans="1:8" ht="12" customHeight="1" thickTop="1" thickBot="1" x14ac:dyDescent="0.25">
      <c r="A31" s="38">
        <v>15</v>
      </c>
      <c r="B31" s="9"/>
      <c r="C31" s="8"/>
      <c r="D31" s="20"/>
      <c r="E31" s="19"/>
      <c r="F31" s="11"/>
      <c r="G31" s="34" t="str">
        <f t="shared" si="0"/>
        <v/>
      </c>
      <c r="H31" s="35" t="str">
        <f t="shared" si="1"/>
        <v/>
      </c>
    </row>
    <row r="32" spans="1:8" ht="12" customHeight="1" thickTop="1" thickBot="1" x14ac:dyDescent="0.25">
      <c r="A32" s="39"/>
      <c r="B32" s="39"/>
      <c r="C32" s="40" t="s">
        <v>35</v>
      </c>
      <c r="D32" s="41">
        <f>SUMIF(F17:F31,"=1z",D17:D31)</f>
        <v>0</v>
      </c>
      <c r="E32" s="42"/>
      <c r="F32" s="43"/>
      <c r="G32" s="44">
        <f>SUMIF(F17:F31,"=1z",G17:G31)</f>
        <v>0</v>
      </c>
      <c r="H32" s="45"/>
    </row>
    <row r="33" spans="1:17" ht="14.25" thickTop="1" thickBot="1" x14ac:dyDescent="0.25">
      <c r="C33" s="40" t="s">
        <v>37</v>
      </c>
      <c r="D33" s="41">
        <f>SUMIF(F17:F31,"=2z",D17:D31)</f>
        <v>0</v>
      </c>
      <c r="G33" s="46">
        <f>SUMIF(F17:F31,"=2z",G17:G31)</f>
        <v>0</v>
      </c>
    </row>
    <row r="34" spans="1:17" ht="12" customHeight="1" thickTop="1" thickBot="1" x14ac:dyDescent="0.25">
      <c r="A34" s="39"/>
      <c r="B34" s="39"/>
      <c r="C34" s="47" t="s">
        <v>34</v>
      </c>
      <c r="D34" s="41">
        <f>SUMIF(F17:F31,"=1d",D17:D31)</f>
        <v>0</v>
      </c>
      <c r="E34" s="42"/>
      <c r="F34" s="43"/>
      <c r="G34" s="44">
        <f>SUMIF(F17:F31,"=1d",G17:G31)</f>
        <v>0</v>
      </c>
      <c r="H34" s="48"/>
    </row>
    <row r="35" spans="1:17" ht="14.25" thickTop="1" thickBot="1" x14ac:dyDescent="0.25">
      <c r="C35" s="47" t="s">
        <v>36</v>
      </c>
      <c r="D35" s="41">
        <f>SUMIF(F17:F31,"=2d",D17:D31)</f>
        <v>0</v>
      </c>
      <c r="G35" s="46">
        <f>SUMIF(F17:F31,"=2d",G17:G31)</f>
        <v>0</v>
      </c>
    </row>
    <row r="36" spans="1:17" ht="14.25" thickTop="1" thickBot="1" x14ac:dyDescent="0.25">
      <c r="C36" s="47" t="s">
        <v>97</v>
      </c>
      <c r="D36" s="41">
        <f>SUMIF(F17:F31,"=1s",D17:D31)</f>
        <v>0</v>
      </c>
      <c r="G36" s="46">
        <f>SUMIF(F17:F31,"=1s",G17:G31)</f>
        <v>0</v>
      </c>
    </row>
    <row r="37" spans="1:17" ht="14.25" hidden="1" thickTop="1" thickBot="1" x14ac:dyDescent="0.25">
      <c r="C37" s="49" t="s">
        <v>49</v>
      </c>
      <c r="D37" s="50">
        <f>SUMIF(F17:F31,"=1zam",D17:D31)</f>
        <v>0</v>
      </c>
      <c r="G37" s="51"/>
    </row>
    <row r="38" spans="1:17" ht="14.25" thickTop="1" thickBot="1" x14ac:dyDescent="0.25">
      <c r="C38" s="52" t="s">
        <v>10</v>
      </c>
      <c r="D38" s="53">
        <f>SUM(D32:D36)</f>
        <v>0</v>
      </c>
      <c r="G38" s="54">
        <f>G32+G33+G34+G35+G36</f>
        <v>0</v>
      </c>
    </row>
    <row r="39" spans="1:17" ht="14.25" thickTop="1" thickBot="1" x14ac:dyDescent="0.25"/>
    <row r="40" spans="1:17" ht="12" customHeight="1" thickTop="1" thickBot="1" x14ac:dyDescent="0.25">
      <c r="A40" s="55" t="s">
        <v>11</v>
      </c>
      <c r="B40" s="56" t="s">
        <v>12</v>
      </c>
      <c r="C40" s="56"/>
      <c r="D40" s="56"/>
      <c r="E40" s="56"/>
      <c r="F40" s="56"/>
      <c r="G40" s="56"/>
      <c r="H40" s="57" t="s">
        <v>30</v>
      </c>
    </row>
    <row r="41" spans="1:17" ht="12" customHeight="1" thickTop="1" x14ac:dyDescent="0.2">
      <c r="A41" s="58" t="s">
        <v>13</v>
      </c>
      <c r="B41" s="59" t="s">
        <v>91</v>
      </c>
      <c r="C41" s="60"/>
      <c r="D41" s="60"/>
      <c r="E41" s="60"/>
      <c r="F41" s="60"/>
      <c r="G41" s="60"/>
      <c r="H41" s="61">
        <f>H42+H43</f>
        <v>0</v>
      </c>
      <c r="J41" s="62"/>
      <c r="K41" s="63"/>
      <c r="L41" s="62"/>
      <c r="M41" s="62"/>
      <c r="N41" s="62"/>
      <c r="O41" s="62"/>
      <c r="P41" s="64"/>
      <c r="Q41" s="64"/>
    </row>
    <row r="42" spans="1:17" ht="12" customHeight="1" x14ac:dyDescent="0.2">
      <c r="A42" s="65"/>
      <c r="B42" s="66" t="s">
        <v>98</v>
      </c>
      <c r="C42" s="66"/>
      <c r="D42" s="66"/>
      <c r="E42" s="66"/>
      <c r="F42" s="66"/>
      <c r="G42" s="66"/>
      <c r="H42" s="67">
        <f>H43*0</f>
        <v>0</v>
      </c>
      <c r="J42" s="62"/>
      <c r="K42" s="62"/>
      <c r="L42" s="62"/>
      <c r="M42" s="62"/>
      <c r="N42" s="62"/>
      <c r="O42" s="62"/>
      <c r="P42" s="68"/>
      <c r="Q42" s="68"/>
    </row>
    <row r="43" spans="1:17" ht="12" customHeight="1" x14ac:dyDescent="0.2">
      <c r="A43" s="69" t="s">
        <v>14</v>
      </c>
      <c r="B43" s="70" t="s">
        <v>82</v>
      </c>
      <c r="C43" s="70"/>
      <c r="D43" s="70"/>
      <c r="E43" s="70"/>
      <c r="F43" s="70"/>
      <c r="G43" s="70"/>
      <c r="H43" s="16">
        <v>0</v>
      </c>
      <c r="J43" s="71"/>
      <c r="K43" s="72"/>
    </row>
    <row r="44" spans="1:17" ht="12" customHeight="1" x14ac:dyDescent="0.2">
      <c r="A44" s="65" t="s">
        <v>19</v>
      </c>
      <c r="B44" s="66" t="s">
        <v>50</v>
      </c>
      <c r="C44" s="66"/>
      <c r="D44" s="66"/>
      <c r="E44" s="66"/>
      <c r="F44" s="66"/>
      <c r="G44" s="66"/>
      <c r="H44" s="14">
        <v>0</v>
      </c>
      <c r="J44" s="73"/>
      <c r="K44" s="72"/>
    </row>
    <row r="45" spans="1:17" ht="12" customHeight="1" x14ac:dyDescent="0.2">
      <c r="A45" s="65" t="s">
        <v>20</v>
      </c>
      <c r="B45" s="66" t="s">
        <v>68</v>
      </c>
      <c r="C45" s="66"/>
      <c r="D45" s="66"/>
      <c r="E45" s="66"/>
      <c r="F45" s="66"/>
      <c r="G45" s="66"/>
      <c r="H45" s="14">
        <v>0</v>
      </c>
      <c r="J45" s="73"/>
      <c r="K45" s="72"/>
    </row>
    <row r="46" spans="1:17" ht="12" customHeight="1" x14ac:dyDescent="0.2">
      <c r="A46" s="65" t="s">
        <v>23</v>
      </c>
      <c r="B46" s="66" t="s">
        <v>51</v>
      </c>
      <c r="C46" s="66"/>
      <c r="D46" s="66"/>
      <c r="E46" s="66"/>
      <c r="F46" s="66"/>
      <c r="G46" s="66"/>
      <c r="H46" s="15">
        <v>0</v>
      </c>
      <c r="J46" s="74"/>
      <c r="K46" s="74"/>
      <c r="L46" s="74"/>
      <c r="M46" s="74"/>
      <c r="N46" s="74"/>
    </row>
    <row r="47" spans="1:17" ht="12" customHeight="1" x14ac:dyDescent="0.2">
      <c r="A47" s="65" t="s">
        <v>31</v>
      </c>
      <c r="B47" s="66" t="s">
        <v>33</v>
      </c>
      <c r="C47" s="66"/>
      <c r="D47" s="66"/>
      <c r="E47" s="66"/>
      <c r="F47" s="66"/>
      <c r="G47" s="66"/>
      <c r="H47" s="15">
        <v>0</v>
      </c>
      <c r="J47" s="74"/>
      <c r="K47" s="74"/>
      <c r="L47" s="74"/>
      <c r="M47" s="74"/>
      <c r="N47" s="74"/>
    </row>
    <row r="48" spans="1:17" ht="12" customHeight="1" x14ac:dyDescent="0.2">
      <c r="A48" s="65" t="s">
        <v>78</v>
      </c>
      <c r="B48" s="66" t="s">
        <v>89</v>
      </c>
      <c r="C48" s="66"/>
      <c r="D48" s="66"/>
      <c r="E48" s="66"/>
      <c r="F48" s="66"/>
      <c r="G48" s="66"/>
      <c r="H48" s="15">
        <v>0</v>
      </c>
      <c r="J48" s="74"/>
      <c r="K48" s="74"/>
      <c r="L48" s="74"/>
      <c r="M48" s="74"/>
      <c r="N48" s="74"/>
    </row>
    <row r="49" spans="1:16" ht="12" customHeight="1" x14ac:dyDescent="0.2">
      <c r="A49" s="75" t="s">
        <v>52</v>
      </c>
      <c r="B49" s="76" t="s">
        <v>69</v>
      </c>
      <c r="C49" s="76"/>
      <c r="D49" s="76"/>
      <c r="E49" s="76"/>
      <c r="F49" s="76"/>
      <c r="G49" s="76"/>
      <c r="H49" s="77">
        <f>H44+H45+H46+H47+H48</f>
        <v>0</v>
      </c>
    </row>
    <row r="50" spans="1:16" ht="12" customHeight="1" x14ac:dyDescent="0.2">
      <c r="A50" s="65" t="s">
        <v>53</v>
      </c>
      <c r="B50" s="66" t="s">
        <v>44</v>
      </c>
      <c r="C50" s="66"/>
      <c r="D50" s="66"/>
      <c r="E50" s="66"/>
      <c r="F50" s="66"/>
      <c r="G50" s="66"/>
      <c r="H50" s="67">
        <f>G32</f>
        <v>0</v>
      </c>
    </row>
    <row r="51" spans="1:16" ht="12" customHeight="1" x14ac:dyDescent="0.2">
      <c r="A51" s="65" t="s">
        <v>54</v>
      </c>
      <c r="B51" s="66" t="s">
        <v>108</v>
      </c>
      <c r="C51" s="66"/>
      <c r="D51" s="66"/>
      <c r="E51" s="66"/>
      <c r="F51" s="66"/>
      <c r="G51" s="66"/>
      <c r="H51" s="67">
        <f>H50*0.338</f>
        <v>0</v>
      </c>
    </row>
    <row r="52" spans="1:16" ht="12" customHeight="1" x14ac:dyDescent="0.2">
      <c r="A52" s="65" t="s">
        <v>55</v>
      </c>
      <c r="B52" s="66" t="s">
        <v>90</v>
      </c>
      <c r="C52" s="66"/>
      <c r="D52" s="66"/>
      <c r="E52" s="66"/>
      <c r="F52" s="66"/>
      <c r="G52" s="66"/>
      <c r="H52" s="67">
        <f>G33</f>
        <v>0</v>
      </c>
    </row>
    <row r="53" spans="1:16" ht="12" customHeight="1" x14ac:dyDescent="0.2">
      <c r="A53" s="78" t="s">
        <v>56</v>
      </c>
      <c r="B53" s="66" t="s">
        <v>109</v>
      </c>
      <c r="C53" s="66"/>
      <c r="D53" s="66"/>
      <c r="E53" s="66"/>
      <c r="F53" s="66"/>
      <c r="G53" s="66"/>
      <c r="H53" s="67">
        <f>H52*0.362</f>
        <v>0</v>
      </c>
    </row>
    <row r="54" spans="1:16" ht="12" customHeight="1" x14ac:dyDescent="0.2">
      <c r="A54" s="65" t="s">
        <v>57</v>
      </c>
      <c r="B54" s="66" t="s">
        <v>38</v>
      </c>
      <c r="C54" s="66"/>
      <c r="D54" s="66"/>
      <c r="E54" s="66"/>
      <c r="F54" s="66"/>
      <c r="G54" s="66"/>
      <c r="H54" s="67">
        <f>G34</f>
        <v>0</v>
      </c>
    </row>
    <row r="55" spans="1:16" ht="12" customHeight="1" x14ac:dyDescent="0.2">
      <c r="A55" s="65" t="s">
        <v>58</v>
      </c>
      <c r="B55" s="66" t="s">
        <v>110</v>
      </c>
      <c r="C55" s="66"/>
      <c r="D55" s="66"/>
      <c r="E55" s="66"/>
      <c r="F55" s="66"/>
      <c r="G55" s="66"/>
      <c r="H55" s="67">
        <f>H54*0.208</f>
        <v>0</v>
      </c>
    </row>
    <row r="56" spans="1:16" ht="12" customHeight="1" x14ac:dyDescent="0.2">
      <c r="A56" s="65" t="s">
        <v>59</v>
      </c>
      <c r="B56" s="66" t="s">
        <v>39</v>
      </c>
      <c r="C56" s="66"/>
      <c r="D56" s="66"/>
      <c r="E56" s="66"/>
      <c r="F56" s="66"/>
      <c r="G56" s="66"/>
      <c r="H56" s="67">
        <f>G35</f>
        <v>0</v>
      </c>
    </row>
    <row r="57" spans="1:16" ht="12" customHeight="1" x14ac:dyDescent="0.2">
      <c r="A57" s="78" t="s">
        <v>60</v>
      </c>
      <c r="B57" s="66" t="s">
        <v>111</v>
      </c>
      <c r="C57" s="66"/>
      <c r="D57" s="66"/>
      <c r="E57" s="66"/>
      <c r="F57" s="66"/>
      <c r="G57" s="66"/>
      <c r="H57" s="67">
        <f>H56*0.327</f>
        <v>0</v>
      </c>
      <c r="J57" s="79"/>
    </row>
    <row r="58" spans="1:16" ht="12" customHeight="1" x14ac:dyDescent="0.2">
      <c r="A58" s="65" t="s">
        <v>61</v>
      </c>
      <c r="B58" s="66" t="s">
        <v>92</v>
      </c>
      <c r="C58" s="66"/>
      <c r="D58" s="66"/>
      <c r="E58" s="66"/>
      <c r="F58" s="66"/>
      <c r="G58" s="66"/>
      <c r="H58" s="67">
        <f>G36</f>
        <v>0</v>
      </c>
    </row>
    <row r="59" spans="1:16" ht="12" customHeight="1" x14ac:dyDescent="0.2">
      <c r="A59" s="78" t="s">
        <v>62</v>
      </c>
      <c r="B59" s="66" t="s">
        <v>94</v>
      </c>
      <c r="C59" s="66"/>
      <c r="D59" s="66"/>
      <c r="E59" s="66"/>
      <c r="F59" s="66"/>
      <c r="G59" s="66"/>
      <c r="H59" s="67">
        <f>H58*0.0105</f>
        <v>0</v>
      </c>
    </row>
    <row r="60" spans="1:16" ht="12" customHeight="1" x14ac:dyDescent="0.2">
      <c r="A60" s="78" t="s">
        <v>63</v>
      </c>
      <c r="B60" s="66" t="s">
        <v>48</v>
      </c>
      <c r="C60" s="66"/>
      <c r="D60" s="66"/>
      <c r="E60" s="66"/>
      <c r="F60" s="66"/>
      <c r="G60" s="66"/>
      <c r="H60" s="67">
        <f>(G33+G35)*0.0125</f>
        <v>0</v>
      </c>
      <c r="K60" s="80"/>
    </row>
    <row r="61" spans="1:16" ht="12" customHeight="1" x14ac:dyDescent="0.2">
      <c r="A61" s="75" t="s">
        <v>64</v>
      </c>
      <c r="B61" s="76" t="s">
        <v>21</v>
      </c>
      <c r="C61" s="76"/>
      <c r="D61" s="76"/>
      <c r="E61" s="76"/>
      <c r="F61" s="76"/>
      <c r="G61" s="76"/>
      <c r="H61" s="77">
        <f>H50+H51+H52+H53+H54+H55+H56+H57+H58+H59+H60</f>
        <v>0</v>
      </c>
      <c r="J61" s="62"/>
      <c r="K61" s="81"/>
      <c r="L61" s="62"/>
      <c r="M61" s="62"/>
      <c r="N61" s="62"/>
      <c r="O61" s="62"/>
      <c r="P61" s="82"/>
    </row>
    <row r="62" spans="1:16" ht="12" customHeight="1" x14ac:dyDescent="0.2">
      <c r="A62" s="83" t="s">
        <v>40</v>
      </c>
      <c r="B62" s="84" t="s">
        <v>83</v>
      </c>
      <c r="C62" s="84"/>
      <c r="D62" s="84"/>
      <c r="E62" s="84"/>
      <c r="F62" s="84"/>
      <c r="G62" s="84"/>
      <c r="H62" s="85">
        <f>(H61+H48)*0.07</f>
        <v>0</v>
      </c>
      <c r="J62" s="62"/>
      <c r="K62" s="81"/>
      <c r="L62" s="62"/>
      <c r="M62" s="62"/>
      <c r="N62" s="62"/>
      <c r="O62" s="62"/>
      <c r="P62" s="68"/>
    </row>
    <row r="63" spans="1:16" ht="12" customHeight="1" x14ac:dyDescent="0.2">
      <c r="A63" s="83" t="s">
        <v>41</v>
      </c>
      <c r="B63" s="84" t="s">
        <v>84</v>
      </c>
      <c r="C63" s="84"/>
      <c r="D63" s="84"/>
      <c r="E63" s="84"/>
      <c r="F63" s="84"/>
      <c r="G63" s="84"/>
      <c r="H63" s="85">
        <f>(H61+H48)*0.02</f>
        <v>0</v>
      </c>
      <c r="J63" s="62"/>
      <c r="K63" s="81"/>
      <c r="L63" s="62"/>
      <c r="M63" s="62"/>
      <c r="N63" s="62"/>
      <c r="O63" s="62"/>
      <c r="P63" s="68"/>
    </row>
    <row r="64" spans="1:16" ht="12" customHeight="1" x14ac:dyDescent="0.2">
      <c r="A64" s="75" t="s">
        <v>66</v>
      </c>
      <c r="B64" s="76" t="s">
        <v>77</v>
      </c>
      <c r="C64" s="76"/>
      <c r="D64" s="76"/>
      <c r="E64" s="76"/>
      <c r="F64" s="76"/>
      <c r="G64" s="76"/>
      <c r="H64" s="77">
        <f>H62+H63</f>
        <v>0</v>
      </c>
      <c r="J64" s="62"/>
      <c r="K64" s="81"/>
      <c r="L64" s="62"/>
      <c r="M64" s="62"/>
      <c r="N64" s="62"/>
      <c r="O64" s="62"/>
      <c r="P64" s="68"/>
    </row>
    <row r="65" spans="1:15" ht="12" customHeight="1" x14ac:dyDescent="0.2">
      <c r="A65" s="86" t="s">
        <v>65</v>
      </c>
      <c r="B65" s="87" t="s">
        <v>99</v>
      </c>
      <c r="C65" s="88"/>
      <c r="D65" s="88"/>
      <c r="E65" s="88"/>
      <c r="F65" s="88"/>
      <c r="G65" s="88"/>
      <c r="H65" s="89">
        <f>(H61+H48)*0.09</f>
        <v>0</v>
      </c>
      <c r="J65" s="73"/>
      <c r="K65" s="72"/>
    </row>
    <row r="66" spans="1:15" ht="12" customHeight="1" x14ac:dyDescent="0.2">
      <c r="A66" s="65" t="s">
        <v>79</v>
      </c>
      <c r="B66" s="66" t="s">
        <v>86</v>
      </c>
      <c r="C66" s="66"/>
      <c r="D66" s="66"/>
      <c r="E66" s="66"/>
      <c r="F66" s="66"/>
      <c r="G66" s="66"/>
      <c r="H66" s="67">
        <f>H65*0.35</f>
        <v>0</v>
      </c>
      <c r="K66" s="90"/>
    </row>
    <row r="67" spans="1:15" ht="12" customHeight="1" x14ac:dyDescent="0.2">
      <c r="A67" s="91" t="s">
        <v>80</v>
      </c>
      <c r="B67" s="92" t="s">
        <v>101</v>
      </c>
      <c r="C67" s="92"/>
      <c r="D67" s="92"/>
      <c r="E67" s="92"/>
      <c r="F67" s="92"/>
      <c r="G67" s="93">
        <f>H65*0.65</f>
        <v>0</v>
      </c>
      <c r="H67" s="22">
        <f>H65*0.65</f>
        <v>0</v>
      </c>
      <c r="J67" s="94" t="s">
        <v>102</v>
      </c>
      <c r="K67" s="90"/>
    </row>
    <row r="68" spans="1:15" ht="12" customHeight="1" x14ac:dyDescent="0.2">
      <c r="A68" s="95" t="s">
        <v>85</v>
      </c>
      <c r="B68" s="96" t="s">
        <v>87</v>
      </c>
      <c r="C68" s="96"/>
      <c r="D68" s="96"/>
      <c r="E68" s="96"/>
      <c r="F68" s="96"/>
      <c r="G68" s="96"/>
      <c r="H68" s="97">
        <f>INT(H43*0.01)</f>
        <v>0</v>
      </c>
      <c r="J68" s="73"/>
      <c r="K68" s="72"/>
    </row>
    <row r="69" spans="1:15" ht="12" customHeight="1" x14ac:dyDescent="0.2">
      <c r="A69" s="86" t="s">
        <v>67</v>
      </c>
      <c r="B69" s="87" t="s">
        <v>100</v>
      </c>
      <c r="C69" s="98"/>
      <c r="D69" s="98"/>
      <c r="E69" s="98"/>
      <c r="F69" s="98"/>
      <c r="G69" s="98"/>
      <c r="H69" s="99">
        <f>H66+H67+H68</f>
        <v>0</v>
      </c>
    </row>
    <row r="70" spans="1:15" ht="12" customHeight="1" x14ac:dyDescent="0.2">
      <c r="A70" s="75" t="s">
        <v>70</v>
      </c>
      <c r="B70" s="98" t="s">
        <v>71</v>
      </c>
      <c r="C70" s="100"/>
      <c r="D70" s="100"/>
      <c r="E70" s="100"/>
      <c r="F70" s="100"/>
      <c r="G70" s="100"/>
      <c r="H70" s="101">
        <f>H49+H61+H64+H69</f>
        <v>0</v>
      </c>
      <c r="J70" s="73"/>
      <c r="K70" s="102"/>
      <c r="L70" s="80"/>
    </row>
    <row r="71" spans="1:15" ht="12" customHeight="1" x14ac:dyDescent="0.2">
      <c r="A71" s="65" t="s">
        <v>72</v>
      </c>
      <c r="B71" s="66" t="s">
        <v>88</v>
      </c>
      <c r="C71" s="66"/>
      <c r="D71" s="66"/>
      <c r="E71" s="66"/>
      <c r="F71" s="66"/>
      <c r="G71" s="93">
        <f>H43*0.05</f>
        <v>0</v>
      </c>
      <c r="H71" s="67">
        <f>H43-H70</f>
        <v>0</v>
      </c>
      <c r="J71" s="80"/>
      <c r="K71" s="80"/>
    </row>
    <row r="72" spans="1:15" ht="12" customHeight="1" x14ac:dyDescent="0.2">
      <c r="A72" s="65" t="s">
        <v>73</v>
      </c>
      <c r="B72" s="66" t="s">
        <v>104</v>
      </c>
      <c r="C72" s="66"/>
      <c r="D72" s="66"/>
      <c r="E72" s="66"/>
      <c r="F72" s="66"/>
      <c r="G72" s="66"/>
      <c r="H72" s="67">
        <f>H71*0.21</f>
        <v>0</v>
      </c>
      <c r="J72" s="103"/>
      <c r="K72" s="102"/>
      <c r="M72" s="104"/>
      <c r="N72" s="90"/>
      <c r="O72" s="90"/>
    </row>
    <row r="73" spans="1:15" ht="12" customHeight="1" x14ac:dyDescent="0.2">
      <c r="A73" s="75" t="s">
        <v>74</v>
      </c>
      <c r="B73" s="76" t="s">
        <v>81</v>
      </c>
      <c r="C73" s="76"/>
      <c r="D73" s="76"/>
      <c r="E73" s="76"/>
      <c r="F73" s="76"/>
      <c r="G73" s="76"/>
      <c r="H73" s="77">
        <f>H71-H72</f>
        <v>0</v>
      </c>
      <c r="K73" s="104"/>
    </row>
    <row r="74" spans="1:15" ht="12" customHeight="1" x14ac:dyDescent="0.2">
      <c r="A74" s="65"/>
      <c r="B74" s="66"/>
      <c r="C74" s="66"/>
      <c r="D74" s="66"/>
      <c r="E74" s="66"/>
      <c r="F74" s="66"/>
      <c r="G74" s="66"/>
      <c r="H74" s="67"/>
      <c r="K74" s="104"/>
      <c r="O74" s="104"/>
    </row>
    <row r="75" spans="1:15" ht="12" customHeight="1" x14ac:dyDescent="0.2">
      <c r="A75" s="95" t="s">
        <v>46</v>
      </c>
      <c r="B75" s="96" t="s">
        <v>75</v>
      </c>
      <c r="C75" s="96"/>
      <c r="D75" s="96"/>
      <c r="E75" s="96"/>
      <c r="F75" s="96"/>
      <c r="G75" s="96"/>
      <c r="H75" s="97">
        <f>H73*0.6</f>
        <v>0</v>
      </c>
    </row>
    <row r="76" spans="1:15" ht="12" customHeight="1" x14ac:dyDescent="0.2">
      <c r="A76" s="105" t="s">
        <v>47</v>
      </c>
      <c r="B76" s="106" t="s">
        <v>76</v>
      </c>
      <c r="C76" s="106"/>
      <c r="D76" s="106"/>
      <c r="E76" s="106"/>
      <c r="F76" s="106"/>
      <c r="G76" s="106"/>
      <c r="H76" s="107">
        <f>H73*0.4</f>
        <v>0</v>
      </c>
    </row>
    <row r="77" spans="1:15" ht="13.5" thickBot="1" x14ac:dyDescent="0.25">
      <c r="A77" s="108"/>
      <c r="B77" s="120"/>
      <c r="C77" s="121"/>
      <c r="D77" s="121"/>
      <c r="E77" s="121"/>
      <c r="F77" s="121"/>
      <c r="G77" s="122"/>
      <c r="H77" s="109"/>
    </row>
    <row r="78" spans="1:15" ht="13.5" thickTop="1" x14ac:dyDescent="0.2">
      <c r="A78" s="138" t="s">
        <v>32</v>
      </c>
      <c r="B78" s="139"/>
      <c r="C78" s="139"/>
      <c r="D78" s="139"/>
      <c r="E78" s="139"/>
      <c r="F78" s="139"/>
      <c r="G78" s="139"/>
      <c r="H78" s="139"/>
    </row>
    <row r="79" spans="1:15" x14ac:dyDescent="0.2">
      <c r="A79" s="110" t="s">
        <v>105</v>
      </c>
    </row>
    <row r="80" spans="1:15" ht="27" customHeight="1" x14ac:dyDescent="0.2">
      <c r="A80" s="136" t="str">
        <f>A12</f>
        <v xml:space="preserve">Zodp. rieš.:  </v>
      </c>
      <c r="B80" s="136"/>
      <c r="D80" s="137" t="s">
        <v>95</v>
      </c>
      <c r="E80" s="137"/>
      <c r="F80" s="137"/>
      <c r="G80" s="137"/>
    </row>
    <row r="81" spans="1:7" x14ac:dyDescent="0.2">
      <c r="B81" s="74"/>
    </row>
    <row r="82" spans="1:7" ht="27" customHeight="1" x14ac:dyDescent="0.2">
      <c r="A82" s="137" t="s">
        <v>96</v>
      </c>
      <c r="B82" s="137"/>
      <c r="D82" s="137" t="s">
        <v>17</v>
      </c>
      <c r="E82" s="137"/>
      <c r="F82" s="137"/>
      <c r="G82" s="137"/>
    </row>
  </sheetData>
  <sheetProtection algorithmName="SHA-512" hashValue="QNBOk9By2K1N59D7+F5mTt/0NjZKQYqJP1gfBEEvY69cE1qwnvn2V9fMjpxfHJsjoaN1w1Nbhxjhl8SUGRnQHA==" saltValue="6K42n+aQzfQkbVZOchY5Gg==" spinCount="100000" sheet="1" objects="1" scenarios="1" selectLockedCells="1"/>
  <mergeCells count="17">
    <mergeCell ref="A82:B82"/>
    <mergeCell ref="D80:G80"/>
    <mergeCell ref="A80:B80"/>
    <mergeCell ref="D82:G82"/>
    <mergeCell ref="A78:H78"/>
    <mergeCell ref="F15:F16"/>
    <mergeCell ref="H15:H16"/>
    <mergeCell ref="A13:B14"/>
    <mergeCell ref="B77:G77"/>
    <mergeCell ref="B4:H4"/>
    <mergeCell ref="B6:D6"/>
    <mergeCell ref="E6:G6"/>
    <mergeCell ref="B8:C8"/>
    <mergeCell ref="B7:C7"/>
    <mergeCell ref="D7:E7"/>
    <mergeCell ref="D8:E8"/>
    <mergeCell ref="C13:H13"/>
  </mergeCells>
  <phoneticPr fontId="0" type="noConversion"/>
  <printOptions horizontalCentered="1" verticalCentered="1"/>
  <pageMargins left="0.74803149606299213" right="0.74803149606299213" top="0.70866141732283472" bottom="0.62992125984251968" header="0.51181102362204722" footer="0.51181102362204722"/>
  <pageSetup paperSize="9" scale="72" orientation="portrait" r:id="rId1"/>
  <headerFooter alignWithMargins="0">
    <oddHeader xml:space="preserve">&amp;C&amp;F
</oddHead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40" r:id="rId4">
          <objectPr locked="0" defaultSize="0" r:id="rId5">
            <anchor moveWithCells="1">
              <from>
                <xdr:col>3</xdr:col>
                <xdr:colOff>47625</xdr:colOff>
                <xdr:row>84</xdr:row>
                <xdr:rowOff>28575</xdr:rowOff>
              </from>
              <to>
                <xdr:col>4</xdr:col>
                <xdr:colOff>466725</xdr:colOff>
                <xdr:row>88</xdr:row>
                <xdr:rowOff>152400</xdr:rowOff>
              </to>
            </anchor>
          </objectPr>
        </oleObject>
      </mc:Choice>
      <mc:Fallback>
        <oleObject progId="Document" dvAspect="DVASPECT_ICON" shapeId="104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Predkalk+Ekonlist bez DPH</vt:lpstr>
      <vt:lpstr>'Predkalk+Ekonlist bez DPH'!Oblasť_tlače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Knizat</dc:creator>
  <cp:lastModifiedBy>218</cp:lastModifiedBy>
  <cp:lastPrinted>2016-09-08T11:10:03Z</cp:lastPrinted>
  <dcterms:created xsi:type="dcterms:W3CDTF">1999-01-11T10:08:00Z</dcterms:created>
  <dcterms:modified xsi:type="dcterms:W3CDTF">2024-01-10T14:44:18Z</dcterms:modified>
</cp:coreProperties>
</file>